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ownloads\Abril\"/>
    </mc:Choice>
  </mc:AlternateContent>
  <xr:revisionPtr revIDLastSave="0" documentId="13_ncr:1_{4678DC4F-D9E1-49C2-A994-446EC22D72B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1- Presupuesto Aprobado" sheetId="1" r:id="rId1"/>
    <sheet name="P2--Ejecucion Presupuesto " sheetId="2" r:id="rId2"/>
    <sheet name="P3 Ejecucion " sheetId="3" state="hidden" r:id="rId3"/>
  </sheets>
  <definedNames>
    <definedName name="_xlnm.Print_Area" localSheetId="0">'P1- Presupuesto Aprobado'!$A$1:$C$93</definedName>
    <definedName name="_xlnm.Print_Area" localSheetId="1">'P2--Ejecucion Presupuesto '!$A$1:$P$92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2" l="1"/>
  <c r="C13" i="2"/>
  <c r="C14" i="2"/>
  <c r="C15" i="2"/>
  <c r="B68" i="2"/>
  <c r="B67" i="2"/>
  <c r="B66" i="2"/>
  <c r="B65" i="2"/>
  <c r="B63" i="2"/>
  <c r="B62" i="2"/>
  <c r="B61" i="2"/>
  <c r="B60" i="2"/>
  <c r="B59" i="2"/>
  <c r="B58" i="2"/>
  <c r="B57" i="2"/>
  <c r="B56" i="2"/>
  <c r="B55" i="2"/>
  <c r="B53" i="2"/>
  <c r="B52" i="2"/>
  <c r="B51" i="2"/>
  <c r="B50" i="2"/>
  <c r="B49" i="2"/>
  <c r="B48" i="2"/>
  <c r="B46" i="2"/>
  <c r="B45" i="2"/>
  <c r="B44" i="2"/>
  <c r="B43" i="2"/>
  <c r="B42" i="2"/>
  <c r="B41" i="2"/>
  <c r="B40" i="2"/>
  <c r="B39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3" i="2"/>
  <c r="N76" i="2"/>
  <c r="M76" i="2"/>
  <c r="L76" i="2"/>
  <c r="K76" i="2"/>
  <c r="J76" i="2"/>
  <c r="I76" i="2"/>
  <c r="H76" i="2"/>
  <c r="G76" i="2"/>
  <c r="F76" i="2"/>
  <c r="E76" i="2"/>
  <c r="D76" i="2"/>
  <c r="O76" i="2"/>
  <c r="O69" i="2"/>
  <c r="F12" i="2"/>
  <c r="I28" i="2"/>
  <c r="H28" i="2"/>
  <c r="G28" i="2"/>
  <c r="H18" i="2"/>
  <c r="H12" i="2"/>
  <c r="G12" i="2"/>
  <c r="H11" i="2" l="1"/>
  <c r="H85" i="2" s="1"/>
  <c r="I54" i="2"/>
  <c r="G18" i="2"/>
  <c r="G85" i="2" s="1"/>
  <c r="O54" i="2"/>
  <c r="N54" i="2"/>
  <c r="M54" i="2"/>
  <c r="L54" i="2"/>
  <c r="K54" i="2"/>
  <c r="J54" i="2"/>
  <c r="H54" i="2"/>
  <c r="G54" i="2"/>
  <c r="F54" i="2"/>
  <c r="E54" i="2"/>
  <c r="D54" i="2"/>
  <c r="P55" i="2"/>
  <c r="O38" i="2"/>
  <c r="N38" i="2"/>
  <c r="M38" i="2"/>
  <c r="L38" i="2"/>
  <c r="K38" i="2"/>
  <c r="J38" i="2"/>
  <c r="I38" i="2"/>
  <c r="F38" i="2"/>
  <c r="E38" i="2"/>
  <c r="D38" i="2"/>
  <c r="O28" i="2"/>
  <c r="N28" i="2"/>
  <c r="M28" i="2"/>
  <c r="L28" i="2"/>
  <c r="K28" i="2"/>
  <c r="J28" i="2"/>
  <c r="F28" i="2"/>
  <c r="E28" i="2"/>
  <c r="D28" i="2"/>
  <c r="O18" i="2"/>
  <c r="N18" i="2"/>
  <c r="M18" i="2"/>
  <c r="L18" i="2"/>
  <c r="K18" i="2"/>
  <c r="J18" i="2"/>
  <c r="I18" i="2"/>
  <c r="F18" i="2"/>
  <c r="E18" i="2"/>
  <c r="D18" i="2"/>
  <c r="O12" i="2"/>
  <c r="N12" i="2"/>
  <c r="M12" i="2"/>
  <c r="L12" i="2"/>
  <c r="K12" i="2"/>
  <c r="J12" i="2"/>
  <c r="I12" i="2"/>
  <c r="E12" i="2"/>
  <c r="E11" i="2" s="1"/>
  <c r="D12" i="2"/>
  <c r="C76" i="1"/>
  <c r="P84" i="2"/>
  <c r="P83" i="2"/>
  <c r="P82" i="2"/>
  <c r="P81" i="2"/>
  <c r="P80" i="2"/>
  <c r="P79" i="2"/>
  <c r="P78" i="2"/>
  <c r="P77" i="2"/>
  <c r="P75" i="2"/>
  <c r="P74" i="2"/>
  <c r="P73" i="2"/>
  <c r="P72" i="2"/>
  <c r="P71" i="2"/>
  <c r="P70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7" i="2"/>
  <c r="P36" i="2"/>
  <c r="P35" i="2"/>
  <c r="P34" i="2"/>
  <c r="P33" i="2"/>
  <c r="P32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C84" i="2"/>
  <c r="C84" i="1" s="1"/>
  <c r="C83" i="2"/>
  <c r="C83" i="1" s="1"/>
  <c r="C82" i="2"/>
  <c r="C82" i="1" s="1"/>
  <c r="C81" i="2"/>
  <c r="C81" i="1" s="1"/>
  <c r="C80" i="2"/>
  <c r="C80" i="1" s="1"/>
  <c r="C79" i="2"/>
  <c r="C79" i="1" s="1"/>
  <c r="C78" i="2"/>
  <c r="C78" i="1" s="1"/>
  <c r="C77" i="2"/>
  <c r="C77" i="1" s="1"/>
  <c r="C75" i="2"/>
  <c r="C75" i="1" s="1"/>
  <c r="C74" i="2"/>
  <c r="C74" i="1" s="1"/>
  <c r="C73" i="2"/>
  <c r="C73" i="1" s="1"/>
  <c r="C72" i="2"/>
  <c r="C72" i="1" s="1"/>
  <c r="C71" i="2"/>
  <c r="C71" i="1" s="1"/>
  <c r="C70" i="2"/>
  <c r="C68" i="2"/>
  <c r="C68" i="1" s="1"/>
  <c r="C67" i="2"/>
  <c r="C67" i="1" s="1"/>
  <c r="C66" i="2"/>
  <c r="C66" i="1" s="1"/>
  <c r="C65" i="2"/>
  <c r="C65" i="1" s="1"/>
  <c r="C64" i="2"/>
  <c r="C64" i="1" s="1"/>
  <c r="C63" i="2"/>
  <c r="C63" i="1" s="1"/>
  <c r="C62" i="2"/>
  <c r="C62" i="1" s="1"/>
  <c r="C61" i="2"/>
  <c r="C61" i="1" s="1"/>
  <c r="C60" i="2"/>
  <c r="C60" i="1" s="1"/>
  <c r="C59" i="2"/>
  <c r="C59" i="1" s="1"/>
  <c r="C58" i="2"/>
  <c r="C58" i="1" s="1"/>
  <c r="C57" i="2"/>
  <c r="C57" i="1" s="1"/>
  <c r="C56" i="2"/>
  <c r="C56" i="1" s="1"/>
  <c r="C53" i="2"/>
  <c r="C53" i="1" s="1"/>
  <c r="C52" i="2"/>
  <c r="C52" i="1" s="1"/>
  <c r="C51" i="2"/>
  <c r="C51" i="1" s="1"/>
  <c r="C50" i="2"/>
  <c r="C50" i="1" s="1"/>
  <c r="C49" i="2"/>
  <c r="C49" i="1" s="1"/>
  <c r="C48" i="2"/>
  <c r="C48" i="1" s="1"/>
  <c r="C47" i="2"/>
  <c r="C47" i="1" s="1"/>
  <c r="C46" i="2"/>
  <c r="C46" i="1" s="1"/>
  <c r="C45" i="2"/>
  <c r="C45" i="1" s="1"/>
  <c r="C44" i="2"/>
  <c r="C44" i="1" s="1"/>
  <c r="C43" i="2"/>
  <c r="C43" i="1" s="1"/>
  <c r="C42" i="2"/>
  <c r="C42" i="1" s="1"/>
  <c r="C41" i="2"/>
  <c r="C41" i="1" s="1"/>
  <c r="C40" i="2"/>
  <c r="C40" i="1" s="1"/>
  <c r="C39" i="2"/>
  <c r="C39" i="1" s="1"/>
  <c r="C37" i="2"/>
  <c r="C37" i="1" s="1"/>
  <c r="C36" i="2"/>
  <c r="C36" i="1" s="1"/>
  <c r="C35" i="2"/>
  <c r="C35" i="1" s="1"/>
  <c r="C34" i="2"/>
  <c r="C34" i="1" s="1"/>
  <c r="C33" i="2"/>
  <c r="C33" i="1" s="1"/>
  <c r="C32" i="2"/>
  <c r="C32" i="1" s="1"/>
  <c r="C31" i="2"/>
  <c r="C31" i="1" s="1"/>
  <c r="C30" i="2"/>
  <c r="C30" i="1" s="1"/>
  <c r="C29" i="2"/>
  <c r="C29" i="1" s="1"/>
  <c r="C27" i="2"/>
  <c r="C27" i="1" s="1"/>
  <c r="C26" i="2"/>
  <c r="C26" i="1" s="1"/>
  <c r="C25" i="2"/>
  <c r="C25" i="1" s="1"/>
  <c r="C24" i="2"/>
  <c r="C24" i="1" s="1"/>
  <c r="C23" i="2"/>
  <c r="C23" i="1" s="1"/>
  <c r="C22" i="2"/>
  <c r="C22" i="1" s="1"/>
  <c r="C21" i="2"/>
  <c r="C21" i="1" s="1"/>
  <c r="C20" i="2"/>
  <c r="C20" i="1" s="1"/>
  <c r="C19" i="2"/>
  <c r="C19" i="1" s="1"/>
  <c r="C17" i="2"/>
  <c r="C17" i="1" s="1"/>
  <c r="C16" i="2"/>
  <c r="C16" i="1" s="1"/>
  <c r="C15" i="1"/>
  <c r="C14" i="1"/>
  <c r="C13" i="1"/>
  <c r="B83" i="1"/>
  <c r="B80" i="1"/>
  <c r="B77" i="1"/>
  <c r="B72" i="1"/>
  <c r="B69" i="1"/>
  <c r="B64" i="1"/>
  <c r="B54" i="1"/>
  <c r="B47" i="1"/>
  <c r="B38" i="1"/>
  <c r="B28" i="1"/>
  <c r="B18" i="1"/>
  <c r="B12" i="1"/>
  <c r="B83" i="2"/>
  <c r="B80" i="2"/>
  <c r="B77" i="2"/>
  <c r="B72" i="2"/>
  <c r="B69" i="2" s="1"/>
  <c r="B64" i="2"/>
  <c r="B54" i="2"/>
  <c r="B47" i="2"/>
  <c r="B38" i="2"/>
  <c r="B28" i="2"/>
  <c r="B18" i="2"/>
  <c r="B12" i="2"/>
  <c r="B11" i="2" s="1"/>
  <c r="B85" i="2" s="1"/>
  <c r="D11" i="2" l="1"/>
  <c r="C12" i="2"/>
  <c r="C12" i="1" s="1"/>
  <c r="B11" i="1"/>
  <c r="B85" i="1" s="1"/>
  <c r="F11" i="2"/>
  <c r="F85" i="2" s="1"/>
  <c r="K11" i="2"/>
  <c r="C69" i="2"/>
  <c r="C69" i="1" s="1"/>
  <c r="I11" i="2"/>
  <c r="M11" i="2"/>
  <c r="M85" i="2" s="1"/>
  <c r="J11" i="2"/>
  <c r="J85" i="2" s="1"/>
  <c r="O11" i="2"/>
  <c r="O85" i="2" s="1"/>
  <c r="N11" i="2"/>
  <c r="N85" i="2" s="1"/>
  <c r="P12" i="2"/>
  <c r="L11" i="2"/>
  <c r="L85" i="2" s="1"/>
  <c r="K85" i="2"/>
  <c r="C18" i="2"/>
  <c r="C18" i="1" s="1"/>
  <c r="C70" i="1"/>
  <c r="C38" i="2"/>
  <c r="C38" i="1" s="1"/>
  <c r="P18" i="2"/>
  <c r="C28" i="2"/>
  <c r="C28" i="1" s="1"/>
  <c r="P54" i="2"/>
  <c r="P28" i="2"/>
  <c r="C55" i="2"/>
  <c r="P38" i="2"/>
  <c r="C55" i="1" l="1"/>
  <c r="C54" i="2"/>
  <c r="C54" i="1" s="1"/>
  <c r="I85" i="2" l="1"/>
  <c r="P76" i="2" s="1"/>
  <c r="D85" i="2" l="1"/>
  <c r="C11" i="2" l="1"/>
  <c r="C11" i="1" s="1"/>
  <c r="C85" i="1" s="1"/>
  <c r="P11" i="2"/>
  <c r="P85" i="2" s="1"/>
  <c r="E85" i="2"/>
  <c r="C85" i="2" l="1"/>
  <c r="H69" i="2" l="1"/>
  <c r="G69" i="2"/>
  <c r="N69" i="2"/>
  <c r="E69" i="2"/>
  <c r="L69" i="2"/>
  <c r="J69" i="2"/>
  <c r="F69" i="2"/>
  <c r="I69" i="2"/>
  <c r="K69" i="2"/>
  <c r="P69" i="2"/>
  <c r="D69" i="2"/>
  <c r="M69" i="2"/>
</calcChain>
</file>

<file path=xl/sharedStrings.xml><?xml version="1.0" encoding="utf-8"?>
<sst xmlns="http://schemas.openxmlformats.org/spreadsheetml/2006/main" count="284" uniqueCount="108">
  <si>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</si>
  <si>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</si>
  <si>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</si>
  <si>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</si>
  <si>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</si>
  <si>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</si>
  <si>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</si>
  <si>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</si>
  <si>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</si>
  <si>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</si>
  <si>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</si>
  <si>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</si>
  <si>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</si>
  <si>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</si>
  <si>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</si>
  <si>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</si>
  <si>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</si>
  <si>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</si>
  <si>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</si>
  <si>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</si>
  <si>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</si>
  <si>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</si>
  <si>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</si>
  <si>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</si>
  <si>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</si>
  <si>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</si>
  <si>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</si>
  <si>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</si>
  <si>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</si>
  <si>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</si>
  <si>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</si>
  <si>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</si>
  <si>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</si>
  <si>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</si>
  <si>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</si>
  <si>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</si>
  <si>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</si>
  <si>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</si>
  <si>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</si>
  <si>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</si>
  <si>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</si>
  <si>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</si>
  <si>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</si>
  <si>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</si>
  <si>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</si>
  <si>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</si>
  <si>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</si>
  <si>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</si>
  <si>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</si>
  <si>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</si>
  <si>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</si>
  <si>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</si>
  <si>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</si>
  <si>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</si>
  <si>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</si>
  <si>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</si>
  <si>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</si>
  <si>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</si>
  <si>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</si>
  <si>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</si>
  <si>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</si>
  <si>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</si>
  <si>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</si>
  <si>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</si>
  <si>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</si>
  <si>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</si>
  <si>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</si>
  <si>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</si>
  <si>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</si>
  <si>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</si>
  <si>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</si>
  <si>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</si>
  <si>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</si>
  <si>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</si>
  <si>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</si>
  <si>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</si>
  <si>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</si>
  <si>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</si>
  <si>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</si>
  <si>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</si>
  <si>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</si>
  <si>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</si>
  <si>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</si>
  <si>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</si>
  <si>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</si>
  <si>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</si>
  <si>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</si>
  <si>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</si>
  <si>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</si>
  <si>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</si>
  <si>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</si>
  <si>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</si>
  <si>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</si>
  <si>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</si>
  <si>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</si>
  <si>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</si>
  <si>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</si>
  <si>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</si>
  <si>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</si>
  <si>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</si>
  <si>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</si>
  <si>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</si>
  <si>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SERVICIO REGIONAL DE SALUD  VI EL VALLE</t>
  </si>
  <si>
    <t>SERVICIO REGIONAL DE SALUD VI EL VALLE</t>
  </si>
  <si>
    <t>LICDO. JEISON RAFAEL GUZMAN ALC.</t>
  </si>
  <si>
    <t>Contador</t>
  </si>
  <si>
    <t>Año 2026</t>
  </si>
  <si>
    <t>Licda. Margarita Bautista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</si>
</sst>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0" fillId="0" borderId="7" xfId="0" applyBorder="1"/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3" fillId="0" borderId="1" xfId="1" applyFont="1" applyBorder="1"/>
    <xf numFmtId="43" fontId="3" fillId="0" borderId="0" xfId="1" applyFont="1"/>
    <xf numFmtId="43" fontId="0" fillId="0" borderId="0" xfId="1" applyFont="1"/>
    <xf numFmtId="43" fontId="2" fillId="4" borderId="3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164" fontId="3" fillId="0" borderId="0" xfId="0" applyNumberFormat="1" applyFont="1"/>
    <xf numFmtId="164" fontId="3" fillId="0" borderId="13" xfId="0" applyNumberFormat="1" applyFont="1" applyBorder="1"/>
    <xf numFmtId="164" fontId="3" fillId="0" borderId="15" xfId="0" applyNumberFormat="1" applyFont="1" applyBorder="1"/>
    <xf numFmtId="164" fontId="2" fillId="2" borderId="2" xfId="0" applyNumberFormat="1" applyFont="1" applyFill="1" applyBorder="1"/>
    <xf numFmtId="43" fontId="2" fillId="2" borderId="2" xfId="1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4" fontId="0" fillId="0" borderId="0" xfId="0" applyNumberFormat="1"/>
    <xf numFmtId="43" fontId="2" fillId="4" borderId="8" xfId="1" applyFont="1" applyFill="1" applyBorder="1" applyAlignment="1">
      <alignment horizontal="center"/>
    </xf>
    <xf numFmtId="43" fontId="0" fillId="0" borderId="0" xfId="1" applyFont="1" applyBorder="1"/>
    <xf numFmtId="0" fontId="0" fillId="0" borderId="0" xfId="0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</xdr:row>
      <xdr:rowOff>12700</xdr:rowOff>
    </xdr:from>
    <xdr:to>
      <xdr:col>0</xdr:col>
      <xdr:colOff>3022600</xdr:colOff>
      <xdr:row>7</xdr:row>
      <xdr:rowOff>146050</xdr:rowOff>
    </xdr:to>
    <xdr:pic>
      <xdr:nvPicPr>
        <xdr:cNvPr id="6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81000"/>
          <a:ext cx="29654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1127125</xdr:colOff>
      <xdr:row>2</xdr:row>
      <xdr:rowOff>19050</xdr:rowOff>
    </xdr:from>
    <xdr:to>
      <xdr:col>2</xdr:col>
      <xdr:colOff>2190749</xdr:colOff>
      <xdr:row>8</xdr:row>
      <xdr:rowOff>89807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400050"/>
          <a:ext cx="3143249" cy="1515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120650</xdr:rowOff>
    </xdr:from>
    <xdr:to>
      <xdr:col>0</xdr:col>
      <xdr:colOff>4470400</xdr:colOff>
      <xdr:row>7</xdr:row>
      <xdr:rowOff>69850</xdr:rowOff>
    </xdr:to>
    <xdr:pic>
      <xdr:nvPicPr>
        <xdr:cNvPr id="4" name="Imagen 2" descr="C:\Users\Asistdirector1\Desktop\logo el valle png\logo sr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304800"/>
          <a:ext cx="44132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332237</xdr:colOff>
      <xdr:row>1</xdr:row>
      <xdr:rowOff>33906</xdr:rowOff>
    </xdr:from>
    <xdr:to>
      <xdr:col>15</xdr:col>
      <xdr:colOff>886406</xdr:colOff>
      <xdr:row>7</xdr:row>
      <xdr:rowOff>104663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33723" y="222609"/>
          <a:ext cx="4436055" cy="14815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93"/>
  <sheetViews>
    <sheetView showGridLines="0" view="pageBreakPreview" topLeftCell="A43" zoomScale="60" workbookViewId="0">
      <selection activeCell="A6" sqref="A6:C6"/>
    </sheetView>
  </sheetViews>
  <sheetFormatPr baseColWidth="10" defaultColWidth="11.42578125" defaultRowHeight="15" x14ac:dyDescent="0.25"/>
  <cols>
    <col min="1" max="1" width="105.85546875" customWidth="1"/>
    <col min="2" max="2" width="31.28515625" bestFit="1" customWidth="1"/>
    <col min="3" max="3" width="33.42578125" bestFit="1" customWidth="1"/>
  </cols>
  <sheetData>
    <row r="3" spans="1:14" ht="28.5" customHeight="1" x14ac:dyDescent="0.25">
      <c r="A3" s="43" t="s">
        <v>101</v>
      </c>
      <c r="B3" s="44"/>
      <c r="C3" s="44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14" ht="21" customHeight="1" x14ac:dyDescent="0.25">
      <c r="A4" s="41" t="s">
        <v>102</v>
      </c>
      <c r="B4" s="42"/>
      <c r="C4" s="42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15.75" x14ac:dyDescent="0.25">
      <c r="A5" s="51" t="s">
        <v>106</v>
      </c>
      <c r="B5" s="52"/>
      <c r="C5" s="52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15.75" customHeight="1" x14ac:dyDescent="0.25">
      <c r="A6" s="45" t="s">
        <v>79</v>
      </c>
      <c r="B6" s="46"/>
      <c r="C6" s="4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15.75" customHeight="1" x14ac:dyDescent="0.25">
      <c r="A7" s="45" t="s">
        <v>80</v>
      </c>
      <c r="B7" s="46"/>
      <c r="C7" s="46"/>
      <c r="D7" s="13"/>
      <c r="E7" s="12"/>
      <c r="F7" s="12"/>
      <c r="G7" s="12"/>
      <c r="H7" s="12"/>
      <c r="I7" s="12"/>
      <c r="J7" s="12"/>
      <c r="K7" s="12"/>
      <c r="L7" s="12"/>
      <c r="M7" s="12"/>
      <c r="N7" s="12"/>
    </row>
    <row r="9" spans="1:14" ht="15" customHeight="1" x14ac:dyDescent="0.25">
      <c r="A9" s="47" t="s">
        <v>66</v>
      </c>
      <c r="B9" s="48" t="s">
        <v>97</v>
      </c>
      <c r="C9" s="48" t="s">
        <v>96</v>
      </c>
      <c r="D9" s="6"/>
    </row>
    <row r="10" spans="1:14" ht="23.25" customHeight="1" x14ac:dyDescent="0.25">
      <c r="A10" s="47"/>
      <c r="B10" s="49"/>
      <c r="C10" s="50"/>
      <c r="D10" s="6"/>
    </row>
    <row r="11" spans="1:14" x14ac:dyDescent="0.25">
      <c r="A11" s="1" t="s">
        <v>0</v>
      </c>
      <c r="B11" s="23">
        <f>+B12+B18+B28+B38+B47+B54+B64+B69+B72+B77+B80+B83</f>
        <v>130892508.06</v>
      </c>
      <c r="C11" s="31">
        <f>'P2--Ejecucion Presupuesto '!C11</f>
        <v>45551838.180000007</v>
      </c>
      <c r="D11" s="6"/>
    </row>
    <row r="12" spans="1:14" x14ac:dyDescent="0.25">
      <c r="A12" s="3" t="s">
        <v>1</v>
      </c>
      <c r="B12" s="24">
        <f>SUM(B13:B17)</f>
        <v>31210606.860000003</v>
      </c>
      <c r="C12" s="29">
        <f>'P2--Ejecucion Presupuesto '!C12</f>
        <v>6216415.6900000004</v>
      </c>
      <c r="D12" s="6"/>
    </row>
    <row r="13" spans="1:14" x14ac:dyDescent="0.25">
      <c r="A13" s="4" t="s">
        <v>2</v>
      </c>
      <c r="B13" s="25">
        <v>18092053.850000001</v>
      </c>
      <c r="C13" s="29">
        <f>'P2--Ejecucion Presupuesto '!C13</f>
        <v>485003.24</v>
      </c>
      <c r="D13" s="6"/>
    </row>
    <row r="14" spans="1:14" x14ac:dyDescent="0.25">
      <c r="A14" s="4" t="s">
        <v>3</v>
      </c>
      <c r="B14" s="25">
        <v>9210250.8000000007</v>
      </c>
      <c r="C14" s="29">
        <f>'P2--Ejecucion Presupuesto '!C14</f>
        <v>5731412.4500000002</v>
      </c>
      <c r="D14" s="6"/>
    </row>
    <row r="15" spans="1:14" x14ac:dyDescent="0.25">
      <c r="A15" s="4" t="s">
        <v>4</v>
      </c>
      <c r="B15" s="25"/>
      <c r="C15" s="29">
        <f>'P2--Ejecucion Presupuesto '!C15</f>
        <v>0</v>
      </c>
      <c r="D15" s="6"/>
    </row>
    <row r="16" spans="1:14" x14ac:dyDescent="0.25">
      <c r="A16" s="4" t="s">
        <v>5</v>
      </c>
      <c r="B16" s="25"/>
      <c r="C16" s="29">
        <f>'P2--Ejecucion Presupuesto '!C16</f>
        <v>0</v>
      </c>
      <c r="D16" s="6"/>
    </row>
    <row r="17" spans="1:4" x14ac:dyDescent="0.25">
      <c r="A17" s="4" t="s">
        <v>6</v>
      </c>
      <c r="B17" s="25">
        <v>3908302.21</v>
      </c>
      <c r="C17" s="29">
        <f>'P2--Ejecucion Presupuesto '!C17</f>
        <v>0</v>
      </c>
      <c r="D17" s="6"/>
    </row>
    <row r="18" spans="1:4" x14ac:dyDescent="0.25">
      <c r="A18" s="3" t="s">
        <v>7</v>
      </c>
      <c r="B18" s="24">
        <f>SUM(B19:B27)</f>
        <v>19541347.440000001</v>
      </c>
      <c r="C18" s="29">
        <f>'P2--Ejecucion Presupuesto '!C18</f>
        <v>11777552.470000001</v>
      </c>
      <c r="D18" s="6"/>
    </row>
    <row r="19" spans="1:4" x14ac:dyDescent="0.25">
      <c r="A19" s="4" t="s">
        <v>8</v>
      </c>
      <c r="B19" s="25">
        <v>3777019.08</v>
      </c>
      <c r="C19" s="29">
        <f>'P2--Ejecucion Presupuesto '!C19</f>
        <v>2954318.7699999996</v>
      </c>
      <c r="D19" s="6"/>
    </row>
    <row r="20" spans="1:4" x14ac:dyDescent="0.25">
      <c r="A20" s="4" t="s">
        <v>9</v>
      </c>
      <c r="B20" s="25">
        <v>4900538.6599999992</v>
      </c>
      <c r="C20" s="29">
        <f>'P2--Ejecucion Presupuesto '!C20</f>
        <v>1095868.95</v>
      </c>
      <c r="D20" s="6"/>
    </row>
    <row r="21" spans="1:4" x14ac:dyDescent="0.25">
      <c r="A21" s="4" t="s">
        <v>10</v>
      </c>
      <c r="B21" s="25">
        <v>1572586.87</v>
      </c>
      <c r="C21" s="29">
        <f>'P2--Ejecucion Presupuesto '!C21</f>
        <v>0</v>
      </c>
      <c r="D21" s="6"/>
    </row>
    <row r="22" spans="1:4" x14ac:dyDescent="0.25">
      <c r="A22" s="4" t="s">
        <v>11</v>
      </c>
      <c r="B22" s="25">
        <v>1079460</v>
      </c>
      <c r="C22" s="29">
        <f>'P2--Ejecucion Presupuesto '!C22</f>
        <v>273895</v>
      </c>
      <c r="D22" s="6"/>
    </row>
    <row r="23" spans="1:4" x14ac:dyDescent="0.25">
      <c r="A23" s="4" t="s">
        <v>12</v>
      </c>
      <c r="B23" s="25">
        <v>678000</v>
      </c>
      <c r="C23" s="29">
        <f>'P2--Ejecucion Presupuesto '!C23</f>
        <v>0</v>
      </c>
    </row>
    <row r="24" spans="1:4" x14ac:dyDescent="0.25">
      <c r="A24" s="4" t="s">
        <v>13</v>
      </c>
      <c r="B24" s="25">
        <v>29772.52</v>
      </c>
      <c r="C24" s="29">
        <f>'P2--Ejecucion Presupuesto '!C24</f>
        <v>36492.43</v>
      </c>
    </row>
    <row r="25" spans="1:4" x14ac:dyDescent="0.25">
      <c r="A25" s="4" t="s">
        <v>14</v>
      </c>
      <c r="B25" s="25">
        <v>6610783.3899999997</v>
      </c>
      <c r="C25" s="29">
        <f>'P2--Ejecucion Presupuesto '!C25</f>
        <v>5778793.6799999997</v>
      </c>
    </row>
    <row r="26" spans="1:4" x14ac:dyDescent="0.25">
      <c r="A26" s="4" t="s">
        <v>15</v>
      </c>
      <c r="B26" s="25">
        <v>893186.92</v>
      </c>
      <c r="C26" s="29">
        <f>'P2--Ejecucion Presupuesto '!C26</f>
        <v>1531983.64</v>
      </c>
    </row>
    <row r="27" spans="1:4" x14ac:dyDescent="0.25">
      <c r="A27" s="4" t="s">
        <v>16</v>
      </c>
      <c r="B27" s="25"/>
      <c r="C27" s="29">
        <f>'P2--Ejecucion Presupuesto '!C27</f>
        <v>106200</v>
      </c>
    </row>
    <row r="28" spans="1:4" x14ac:dyDescent="0.25">
      <c r="A28" s="3" t="s">
        <v>17</v>
      </c>
      <c r="B28" s="24">
        <f>SUM(B29:B37)</f>
        <v>73203817.640000001</v>
      </c>
      <c r="C28" s="29">
        <f>'P2--Ejecucion Presupuesto '!C28</f>
        <v>25807347.470000003</v>
      </c>
    </row>
    <row r="29" spans="1:4" x14ac:dyDescent="0.25">
      <c r="A29" s="4" t="s">
        <v>18</v>
      </c>
      <c r="B29" s="25">
        <v>17250502.489999998</v>
      </c>
      <c r="C29" s="29">
        <f>'P2--Ejecucion Presupuesto '!C29</f>
        <v>7265360.9199999999</v>
      </c>
    </row>
    <row r="30" spans="1:4" x14ac:dyDescent="0.25">
      <c r="A30" s="4" t="s">
        <v>19</v>
      </c>
      <c r="B30" s="25">
        <v>498962.8</v>
      </c>
      <c r="C30" s="29">
        <f>'P2--Ejecucion Presupuesto '!C30</f>
        <v>46044</v>
      </c>
    </row>
    <row r="31" spans="1:4" x14ac:dyDescent="0.25">
      <c r="A31" s="4" t="s">
        <v>20</v>
      </c>
      <c r="B31" s="25"/>
      <c r="C31" s="29">
        <f>'P2--Ejecucion Presupuesto '!C31</f>
        <v>0</v>
      </c>
    </row>
    <row r="32" spans="1:4" x14ac:dyDescent="0.25">
      <c r="A32" s="4" t="s">
        <v>21</v>
      </c>
      <c r="B32" s="25">
        <v>11277250.919999998</v>
      </c>
      <c r="C32" s="29">
        <f>'P2--Ejecucion Presupuesto '!C32</f>
        <v>3768202.58</v>
      </c>
    </row>
    <row r="33" spans="1:3" x14ac:dyDescent="0.25">
      <c r="A33" s="4" t="s">
        <v>22</v>
      </c>
      <c r="B33" s="25">
        <v>1035946.9500000001</v>
      </c>
      <c r="C33" s="29">
        <f>'P2--Ejecucion Presupuesto '!C33</f>
        <v>173102.94</v>
      </c>
    </row>
    <row r="34" spans="1:3" x14ac:dyDescent="0.25">
      <c r="A34" s="4" t="s">
        <v>23</v>
      </c>
      <c r="B34" s="25">
        <v>453288.17000000004</v>
      </c>
      <c r="C34" s="29">
        <f>'P2--Ejecucion Presupuesto '!C34</f>
        <v>343595.86</v>
      </c>
    </row>
    <row r="35" spans="1:3" x14ac:dyDescent="0.25">
      <c r="A35" s="4" t="s">
        <v>24</v>
      </c>
      <c r="B35" s="25">
        <v>22980043.540000003</v>
      </c>
      <c r="C35" s="29">
        <f>'P2--Ejecucion Presupuesto '!C35</f>
        <v>8099461.5899999999</v>
      </c>
    </row>
    <row r="36" spans="1:3" x14ac:dyDescent="0.25">
      <c r="A36" s="4" t="s">
        <v>25</v>
      </c>
      <c r="B36" s="25"/>
      <c r="C36" s="29">
        <f>'P2--Ejecucion Presupuesto '!C36</f>
        <v>0</v>
      </c>
    </row>
    <row r="37" spans="1:3" x14ac:dyDescent="0.25">
      <c r="A37" s="4" t="s">
        <v>26</v>
      </c>
      <c r="B37" s="25">
        <v>19707822.77</v>
      </c>
      <c r="C37" s="29">
        <f>'P2--Ejecucion Presupuesto '!C37</f>
        <v>6111579.5800000001</v>
      </c>
    </row>
    <row r="38" spans="1:3" x14ac:dyDescent="0.25">
      <c r="A38" s="3" t="s">
        <v>27</v>
      </c>
      <c r="B38" s="24">
        <f>SUM(B39:B46)</f>
        <v>0</v>
      </c>
      <c r="C38" s="29">
        <f>'P2--Ejecucion Presupuesto '!C38</f>
        <v>0</v>
      </c>
    </row>
    <row r="39" spans="1:3" x14ac:dyDescent="0.25">
      <c r="A39" s="4" t="s">
        <v>28</v>
      </c>
      <c r="B39" s="25"/>
      <c r="C39" s="29">
        <f>'P2--Ejecucion Presupuesto '!C39</f>
        <v>0</v>
      </c>
    </row>
    <row r="40" spans="1:3" x14ac:dyDescent="0.25">
      <c r="A40" s="4" t="s">
        <v>29</v>
      </c>
      <c r="B40" s="25"/>
      <c r="C40" s="29">
        <f>'P2--Ejecucion Presupuesto '!C40</f>
        <v>0</v>
      </c>
    </row>
    <row r="41" spans="1:3" x14ac:dyDescent="0.25">
      <c r="A41" s="4" t="s">
        <v>30</v>
      </c>
      <c r="B41" s="25"/>
      <c r="C41" s="29">
        <f>'P2--Ejecucion Presupuesto '!C41</f>
        <v>0</v>
      </c>
    </row>
    <row r="42" spans="1:3" x14ac:dyDescent="0.25">
      <c r="A42" s="4" t="s">
        <v>31</v>
      </c>
      <c r="B42" s="25"/>
      <c r="C42" s="29">
        <f>'P2--Ejecucion Presupuesto '!C42</f>
        <v>0</v>
      </c>
    </row>
    <row r="43" spans="1:3" x14ac:dyDescent="0.25">
      <c r="A43" s="4" t="s">
        <v>32</v>
      </c>
      <c r="B43" s="25"/>
      <c r="C43" s="29">
        <f>'P2--Ejecucion Presupuesto '!C43</f>
        <v>0</v>
      </c>
    </row>
    <row r="44" spans="1:3" x14ac:dyDescent="0.25">
      <c r="A44" s="4" t="s">
        <v>33</v>
      </c>
      <c r="B44" s="25"/>
      <c r="C44" s="29">
        <f>'P2--Ejecucion Presupuesto '!C44</f>
        <v>0</v>
      </c>
    </row>
    <row r="45" spans="1:3" x14ac:dyDescent="0.25">
      <c r="A45" s="4" t="s">
        <v>34</v>
      </c>
      <c r="B45" s="25"/>
      <c r="C45" s="29">
        <f>'P2--Ejecucion Presupuesto '!C45</f>
        <v>0</v>
      </c>
    </row>
    <row r="46" spans="1:3" x14ac:dyDescent="0.25">
      <c r="A46" s="4" t="s">
        <v>35</v>
      </c>
      <c r="B46" s="25"/>
      <c r="C46" s="29">
        <f>'P2--Ejecucion Presupuesto '!C46</f>
        <v>0</v>
      </c>
    </row>
    <row r="47" spans="1:3" x14ac:dyDescent="0.25">
      <c r="A47" s="3" t="s">
        <v>36</v>
      </c>
      <c r="B47" s="24">
        <f>SUM(B48:B53)</f>
        <v>0</v>
      </c>
      <c r="C47" s="29">
        <f>'P2--Ejecucion Presupuesto '!C47</f>
        <v>0</v>
      </c>
    </row>
    <row r="48" spans="1:3" x14ac:dyDescent="0.25">
      <c r="A48" s="4" t="s">
        <v>37</v>
      </c>
      <c r="B48" s="25"/>
      <c r="C48" s="29">
        <f>'P2--Ejecucion Presupuesto '!C48</f>
        <v>0</v>
      </c>
    </row>
    <row r="49" spans="1:3" x14ac:dyDescent="0.25">
      <c r="A49" s="4" t="s">
        <v>38</v>
      </c>
      <c r="B49" s="25"/>
      <c r="C49" s="29">
        <f>'P2--Ejecucion Presupuesto '!C49</f>
        <v>0</v>
      </c>
    </row>
    <row r="50" spans="1:3" x14ac:dyDescent="0.25">
      <c r="A50" s="4" t="s">
        <v>39</v>
      </c>
      <c r="B50" s="25"/>
      <c r="C50" s="29">
        <f>'P2--Ejecucion Presupuesto '!C50</f>
        <v>0</v>
      </c>
    </row>
    <row r="51" spans="1:3" x14ac:dyDescent="0.25">
      <c r="A51" s="4" t="s">
        <v>40</v>
      </c>
      <c r="B51" s="25"/>
      <c r="C51" s="29">
        <f>'P2--Ejecucion Presupuesto '!C51</f>
        <v>0</v>
      </c>
    </row>
    <row r="52" spans="1:3" x14ac:dyDescent="0.25">
      <c r="A52" s="4" t="s">
        <v>41</v>
      </c>
      <c r="B52" s="25"/>
      <c r="C52" s="29">
        <f>'P2--Ejecucion Presupuesto '!C52</f>
        <v>0</v>
      </c>
    </row>
    <row r="53" spans="1:3" x14ac:dyDescent="0.25">
      <c r="A53" s="4" t="s">
        <v>42</v>
      </c>
      <c r="B53" s="25"/>
      <c r="C53" s="29">
        <f>'P2--Ejecucion Presupuesto '!C53</f>
        <v>0</v>
      </c>
    </row>
    <row r="54" spans="1:3" x14ac:dyDescent="0.25">
      <c r="A54" s="3" t="s">
        <v>43</v>
      </c>
      <c r="B54" s="24">
        <f>SUM(B55:B63)</f>
        <v>6936736.1200000001</v>
      </c>
      <c r="C54" s="29">
        <f>'P2--Ejecucion Presupuesto '!C54</f>
        <v>1750522.5499999998</v>
      </c>
    </row>
    <row r="55" spans="1:3" x14ac:dyDescent="0.25">
      <c r="A55" s="4" t="s">
        <v>44</v>
      </c>
      <c r="B55" s="25">
        <v>4400742.08</v>
      </c>
      <c r="C55" s="29">
        <f>'P2--Ejecucion Presupuesto '!C55</f>
        <v>653101.85</v>
      </c>
    </row>
    <row r="56" spans="1:3" x14ac:dyDescent="0.25">
      <c r="A56" s="4" t="s">
        <v>45</v>
      </c>
      <c r="B56" s="25">
        <v>1901995.53</v>
      </c>
      <c r="C56" s="29">
        <f>'P2--Ejecucion Presupuesto '!C56</f>
        <v>0</v>
      </c>
    </row>
    <row r="57" spans="1:3" x14ac:dyDescent="0.25">
      <c r="A57" s="4" t="s">
        <v>46</v>
      </c>
      <c r="B57" s="25">
        <v>633998.51</v>
      </c>
      <c r="C57" s="29">
        <f>'P2--Ejecucion Presupuesto '!C57</f>
        <v>1097420.7</v>
      </c>
    </row>
    <row r="58" spans="1:3" x14ac:dyDescent="0.25">
      <c r="A58" s="4" t="s">
        <v>47</v>
      </c>
      <c r="B58" s="25"/>
      <c r="C58" s="29">
        <f>'P2--Ejecucion Presupuesto '!C58</f>
        <v>0</v>
      </c>
    </row>
    <row r="59" spans="1:3" x14ac:dyDescent="0.25">
      <c r="A59" s="4" t="s">
        <v>48</v>
      </c>
      <c r="B59" s="25"/>
      <c r="C59" s="29">
        <f>'P2--Ejecucion Presupuesto '!C59</f>
        <v>0</v>
      </c>
    </row>
    <row r="60" spans="1:3" x14ac:dyDescent="0.25">
      <c r="A60" s="4" t="s">
        <v>49</v>
      </c>
      <c r="B60" s="25"/>
      <c r="C60" s="29">
        <f>'P2--Ejecucion Presupuesto '!C60</f>
        <v>0</v>
      </c>
    </row>
    <row r="61" spans="1:3" x14ac:dyDescent="0.25">
      <c r="A61" s="4" t="s">
        <v>50</v>
      </c>
      <c r="B61" s="25"/>
      <c r="C61" s="29">
        <f>'P2--Ejecucion Presupuesto '!C61</f>
        <v>0</v>
      </c>
    </row>
    <row r="62" spans="1:3" x14ac:dyDescent="0.25">
      <c r="A62" s="4" t="s">
        <v>51</v>
      </c>
      <c r="B62" s="25"/>
      <c r="C62" s="29">
        <f>'P2--Ejecucion Presupuesto '!C62</f>
        <v>0</v>
      </c>
    </row>
    <row r="63" spans="1:3" x14ac:dyDescent="0.25">
      <c r="A63" s="4" t="s">
        <v>52</v>
      </c>
      <c r="B63" s="25"/>
      <c r="C63" s="29">
        <f>'P2--Ejecucion Presupuesto '!C63</f>
        <v>0</v>
      </c>
    </row>
    <row r="64" spans="1:3" x14ac:dyDescent="0.25">
      <c r="A64" s="3" t="s">
        <v>53</v>
      </c>
      <c r="B64" s="24">
        <f>SUM(B65:B68)</f>
        <v>0</v>
      </c>
      <c r="C64" s="29">
        <f>'P2--Ejecucion Presupuesto '!C64</f>
        <v>0</v>
      </c>
    </row>
    <row r="65" spans="1:3" x14ac:dyDescent="0.25">
      <c r="A65" s="4" t="s">
        <v>54</v>
      </c>
      <c r="B65" s="25"/>
      <c r="C65" s="29">
        <f>'P2--Ejecucion Presupuesto '!C65</f>
        <v>0</v>
      </c>
    </row>
    <row r="66" spans="1:3" x14ac:dyDescent="0.25">
      <c r="A66" s="4" t="s">
        <v>55</v>
      </c>
      <c r="B66" s="25"/>
      <c r="C66" s="29">
        <f>'P2--Ejecucion Presupuesto '!C66</f>
        <v>0</v>
      </c>
    </row>
    <row r="67" spans="1:3" x14ac:dyDescent="0.25">
      <c r="A67" s="4" t="s">
        <v>56</v>
      </c>
      <c r="B67" s="25"/>
      <c r="C67" s="29">
        <f>'P2--Ejecucion Presupuesto '!C67</f>
        <v>0</v>
      </c>
    </row>
    <row r="68" spans="1:3" x14ac:dyDescent="0.25">
      <c r="A68" s="4" t="s">
        <v>57</v>
      </c>
      <c r="B68" s="25"/>
      <c r="C68" s="29">
        <f>'P2--Ejecucion Presupuesto '!C68</f>
        <v>0</v>
      </c>
    </row>
    <row r="69" spans="1:3" x14ac:dyDescent="0.25">
      <c r="A69" s="3" t="s">
        <v>58</v>
      </c>
      <c r="B69" s="24">
        <f>SUM(B70:B71)</f>
        <v>0</v>
      </c>
      <c r="C69" s="29">
        <f>'P2--Ejecucion Presupuesto '!C69</f>
        <v>0</v>
      </c>
    </row>
    <row r="70" spans="1:3" x14ac:dyDescent="0.25">
      <c r="A70" s="4" t="s">
        <v>59</v>
      </c>
      <c r="B70" s="25"/>
      <c r="C70" s="29">
        <f>'P2--Ejecucion Presupuesto '!C70</f>
        <v>0</v>
      </c>
    </row>
    <row r="71" spans="1:3" x14ac:dyDescent="0.25">
      <c r="A71" s="4" t="s">
        <v>60</v>
      </c>
      <c r="B71" s="25"/>
      <c r="C71" s="29">
        <f>'P2--Ejecucion Presupuesto '!C71</f>
        <v>0</v>
      </c>
    </row>
    <row r="72" spans="1:3" x14ac:dyDescent="0.25">
      <c r="A72" s="3" t="s">
        <v>61</v>
      </c>
      <c r="B72" s="24">
        <f>SUM(B73:B75)</f>
        <v>0</v>
      </c>
      <c r="C72" s="29">
        <f>'P2--Ejecucion Presupuesto '!C72</f>
        <v>0</v>
      </c>
    </row>
    <row r="73" spans="1:3" x14ac:dyDescent="0.25">
      <c r="A73" s="4" t="s">
        <v>62</v>
      </c>
      <c r="B73" s="25"/>
      <c r="C73" s="29">
        <f>'P2--Ejecucion Presupuesto '!C73</f>
        <v>0</v>
      </c>
    </row>
    <row r="74" spans="1:3" x14ac:dyDescent="0.25">
      <c r="A74" s="4" t="s">
        <v>63</v>
      </c>
      <c r="B74" s="25"/>
      <c r="C74" s="29">
        <f>'P2--Ejecucion Presupuesto '!C74</f>
        <v>0</v>
      </c>
    </row>
    <row r="75" spans="1:3" x14ac:dyDescent="0.25">
      <c r="A75" s="4" t="s">
        <v>64</v>
      </c>
      <c r="B75" s="25"/>
      <c r="C75" s="29">
        <f>'P2--Ejecucion Presupuesto '!C75</f>
        <v>0</v>
      </c>
    </row>
    <row r="76" spans="1:3" x14ac:dyDescent="0.25">
      <c r="A76" s="1" t="s">
        <v>69</v>
      </c>
      <c r="B76" s="23"/>
      <c r="C76" s="29">
        <f>'P2--Ejecucion Presupuesto '!C76</f>
        <v>0</v>
      </c>
    </row>
    <row r="77" spans="1:3" x14ac:dyDescent="0.25">
      <c r="A77" s="3" t="s">
        <v>70</v>
      </c>
      <c r="B77" s="24">
        <f>SUM(B78:B79)</f>
        <v>0</v>
      </c>
      <c r="C77" s="29">
        <f>'P2--Ejecucion Presupuesto '!C77</f>
        <v>0</v>
      </c>
    </row>
    <row r="78" spans="1:3" x14ac:dyDescent="0.25">
      <c r="A78" s="4" t="s">
        <v>71</v>
      </c>
      <c r="B78" s="25"/>
      <c r="C78" s="29">
        <f>'P2--Ejecucion Presupuesto '!C78</f>
        <v>0</v>
      </c>
    </row>
    <row r="79" spans="1:3" x14ac:dyDescent="0.25">
      <c r="A79" s="4" t="s">
        <v>72</v>
      </c>
      <c r="B79" s="25"/>
      <c r="C79" s="29">
        <f>'P2--Ejecucion Presupuesto '!C79</f>
        <v>0</v>
      </c>
    </row>
    <row r="80" spans="1:3" x14ac:dyDescent="0.25">
      <c r="A80" s="3" t="s">
        <v>73</v>
      </c>
      <c r="B80" s="24">
        <f>SUM(B81:B82)</f>
        <v>0</v>
      </c>
      <c r="C80" s="29">
        <f>'P2--Ejecucion Presupuesto '!C80</f>
        <v>0</v>
      </c>
    </row>
    <row r="81" spans="1:3" x14ac:dyDescent="0.25">
      <c r="A81" s="4" t="s">
        <v>74</v>
      </c>
      <c r="B81" s="25"/>
      <c r="C81" s="29">
        <f>'P2--Ejecucion Presupuesto '!C81</f>
        <v>0</v>
      </c>
    </row>
    <row r="82" spans="1:3" x14ac:dyDescent="0.25">
      <c r="A82" s="4" t="s">
        <v>75</v>
      </c>
      <c r="B82" s="25"/>
      <c r="C82" s="29">
        <f>'P2--Ejecucion Presupuesto '!C82</f>
        <v>0</v>
      </c>
    </row>
    <row r="83" spans="1:3" x14ac:dyDescent="0.25">
      <c r="A83" s="3" t="s">
        <v>76</v>
      </c>
      <c r="B83" s="24">
        <f>SUM(B84)</f>
        <v>0</v>
      </c>
      <c r="C83" s="29">
        <f>'P2--Ejecucion Presupuesto '!C83</f>
        <v>0</v>
      </c>
    </row>
    <row r="84" spans="1:3" x14ac:dyDescent="0.25">
      <c r="A84" s="4" t="s">
        <v>77</v>
      </c>
      <c r="B84" s="25"/>
      <c r="C84" s="29">
        <f>'P2--Ejecucion Presupuesto '!C84</f>
        <v>0</v>
      </c>
    </row>
    <row r="85" spans="1:3" x14ac:dyDescent="0.25">
      <c r="A85" s="8" t="s">
        <v>65</v>
      </c>
      <c r="B85" s="32">
        <f>B11</f>
        <v>130892508.06</v>
      </c>
      <c r="C85" s="32">
        <f>C11</f>
        <v>45551838.180000007</v>
      </c>
    </row>
    <row r="88" spans="1:3" x14ac:dyDescent="0.25">
      <c r="A88" s="36" t="s">
        <v>104</v>
      </c>
    </row>
    <row r="89" spans="1:3" x14ac:dyDescent="0.25">
      <c r="A89" s="35" t="s">
        <v>105</v>
      </c>
    </row>
    <row r="90" spans="1:3" ht="15.75" thickBot="1" x14ac:dyDescent="0.3"/>
    <row r="91" spans="1:3" ht="26.25" customHeight="1" thickBot="1" x14ac:dyDescent="0.3">
      <c r="A91" s="22" t="s">
        <v>98</v>
      </c>
    </row>
    <row r="92" spans="1:3" ht="33.75" customHeight="1" thickBot="1" x14ac:dyDescent="0.3">
      <c r="A92" s="20" t="s">
        <v>99</v>
      </c>
    </row>
    <row r="93" spans="1:3" ht="45.75" thickBot="1" x14ac:dyDescent="0.3">
      <c r="A93" s="21" t="s">
        <v>100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paperSize="5" scale="53" orientation="portrait" r:id="rId1"/>
  <colBreaks count="1" manualBreakCount="1">
    <brk id="3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Q92"/>
  <sheetViews>
    <sheetView showGridLines="0" tabSelected="1" view="pageBreakPreview" topLeftCell="B84" zoomScaleSheetLayoutView="100" workbookViewId="0">
      <selection activeCell="D92" sqref="D92"/>
    </sheetView>
  </sheetViews>
  <sheetFormatPr baseColWidth="10" defaultColWidth="11.42578125" defaultRowHeight="15" x14ac:dyDescent="0.25"/>
  <cols>
    <col min="1" max="1" width="93.7109375" bestFit="1" customWidth="1"/>
    <col min="2" max="2" width="17.5703125" style="25" customWidth="1"/>
    <col min="3" max="3" width="16.7109375" customWidth="1"/>
    <col min="4" max="4" width="15.28515625" style="25" customWidth="1"/>
    <col min="5" max="5" width="14.140625" style="25" bestFit="1" customWidth="1"/>
    <col min="6" max="6" width="14.5703125" style="25" bestFit="1" customWidth="1"/>
    <col min="7" max="7" width="14.140625" style="25" bestFit="1" customWidth="1"/>
    <col min="8" max="8" width="14.5703125" style="25" bestFit="1" customWidth="1"/>
    <col min="9" max="9" width="14.140625" style="25" bestFit="1" customWidth="1"/>
    <col min="10" max="10" width="14.7109375" bestFit="1" customWidth="1"/>
    <col min="11" max="11" width="14.7109375" style="25" bestFit="1" customWidth="1"/>
    <col min="12" max="12" width="14.140625" style="25" bestFit="1" customWidth="1"/>
    <col min="13" max="15" width="14.7109375" style="25" bestFit="1" customWidth="1"/>
    <col min="16" max="16" width="15.7109375" bestFit="1" customWidth="1"/>
  </cols>
  <sheetData>
    <row r="3" spans="1:17" ht="28.5" customHeight="1" x14ac:dyDescent="0.25">
      <c r="A3" s="43" t="s">
        <v>101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1:17" ht="21" customHeight="1" x14ac:dyDescent="0.25">
      <c r="A4" s="41" t="s">
        <v>103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7" ht="15.75" x14ac:dyDescent="0.25">
      <c r="A5" s="51" t="s">
        <v>106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7" ht="15.75" customHeight="1" x14ac:dyDescent="0.25">
      <c r="A6" s="45" t="s">
        <v>95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ht="15.75" customHeight="1" x14ac:dyDescent="0.25">
      <c r="A7" s="46" t="s">
        <v>80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1:17" ht="25.5" customHeight="1" x14ac:dyDescent="0.25">
      <c r="A9" s="47" t="s">
        <v>66</v>
      </c>
      <c r="B9" s="48" t="s">
        <v>97</v>
      </c>
      <c r="C9" s="48" t="s">
        <v>96</v>
      </c>
      <c r="D9" s="53" t="s">
        <v>94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7" x14ac:dyDescent="0.25">
      <c r="A10" s="47"/>
      <c r="B10" s="49"/>
      <c r="C10" s="49"/>
      <c r="D10" s="26" t="s">
        <v>82</v>
      </c>
      <c r="E10" s="26" t="s">
        <v>83</v>
      </c>
      <c r="F10" s="26" t="s">
        <v>84</v>
      </c>
      <c r="G10" s="26" t="s">
        <v>85</v>
      </c>
      <c r="H10" s="38" t="s">
        <v>86</v>
      </c>
      <c r="I10" s="26" t="s">
        <v>87</v>
      </c>
      <c r="J10" s="16" t="s">
        <v>88</v>
      </c>
      <c r="K10" s="26" t="s">
        <v>89</v>
      </c>
      <c r="L10" s="26" t="s">
        <v>90</v>
      </c>
      <c r="M10" s="26" t="s">
        <v>91</v>
      </c>
      <c r="N10" s="26" t="s">
        <v>92</v>
      </c>
      <c r="O10" s="38" t="s">
        <v>93</v>
      </c>
      <c r="P10" s="14" t="s">
        <v>81</v>
      </c>
    </row>
    <row r="11" spans="1:17" x14ac:dyDescent="0.25">
      <c r="A11" s="1" t="s">
        <v>0</v>
      </c>
      <c r="B11" s="23">
        <f>+B12+B18+B28+B38+B47+B54+B64+B69+B72+B77+B80+B83</f>
        <v>130892508.06</v>
      </c>
      <c r="C11" s="30">
        <f>D11+E11+F11+G11+H11+I11+J11+K11+L11+M11+N11+O11</f>
        <v>45551838.180000007</v>
      </c>
      <c r="D11" s="23">
        <f>+D12+D18+D28+D38+D47+D54</f>
        <v>10504677.75</v>
      </c>
      <c r="E11" s="23">
        <f>E12+E18+E28+E54</f>
        <v>7797665.5200000005</v>
      </c>
      <c r="F11" s="23">
        <f t="shared" ref="F11:H11" si="0">F12+F18+F28</f>
        <v>5930153.2200000007</v>
      </c>
      <c r="G11" s="23">
        <f>G12+G18+G28+G54</f>
        <v>21319341.690000001</v>
      </c>
      <c r="H11" s="23">
        <f t="shared" si="0"/>
        <v>0</v>
      </c>
      <c r="I11" s="23">
        <f>I12+I18+I28</f>
        <v>0</v>
      </c>
      <c r="J11" s="23">
        <f>J12+J18+J28</f>
        <v>0</v>
      </c>
      <c r="K11" s="23">
        <f>K12+K18+K28+K38+K54</f>
        <v>0</v>
      </c>
      <c r="L11" s="23">
        <f>L12+L18+L28+L38+L54</f>
        <v>0</v>
      </c>
      <c r="M11" s="23">
        <f>M12+M18+M28+M38+M54</f>
        <v>0</v>
      </c>
      <c r="N11" s="23">
        <f>N12+N18+N28+N38+N54</f>
        <v>0</v>
      </c>
      <c r="O11" s="23">
        <f>O12+O18+O28+O38+O54</f>
        <v>0</v>
      </c>
      <c r="P11" s="29">
        <f>SUM(D11:O11)</f>
        <v>45551838.180000007</v>
      </c>
    </row>
    <row r="12" spans="1:17" s="28" customFormat="1" x14ac:dyDescent="0.25">
      <c r="A12" s="3" t="s">
        <v>1</v>
      </c>
      <c r="B12" s="24">
        <f>SUM(B13:B17)</f>
        <v>31210606.860000003</v>
      </c>
      <c r="C12" s="29">
        <f t="shared" ref="C12:C75" si="1">D12+E12+F12+G12+H12+I12+J12+K12+L12+M12+N12+O12</f>
        <v>6216415.6900000004</v>
      </c>
      <c r="D12" s="24">
        <f t="shared" ref="D12:O12" si="2">SUM(D13:D17)</f>
        <v>37000</v>
      </c>
      <c r="E12" s="24">
        <f t="shared" si="2"/>
        <v>448003.24</v>
      </c>
      <c r="F12" s="24">
        <f t="shared" si="2"/>
        <v>0</v>
      </c>
      <c r="G12" s="24">
        <f t="shared" si="2"/>
        <v>5731412.4500000002</v>
      </c>
      <c r="H12" s="24">
        <f t="shared" si="2"/>
        <v>0</v>
      </c>
      <c r="I12" s="24">
        <f t="shared" si="2"/>
        <v>0</v>
      </c>
      <c r="J12" s="24">
        <f t="shared" si="2"/>
        <v>0</v>
      </c>
      <c r="K12" s="24">
        <f t="shared" si="2"/>
        <v>0</v>
      </c>
      <c r="L12" s="24">
        <f t="shared" si="2"/>
        <v>0</v>
      </c>
      <c r="M12" s="24">
        <f t="shared" si="2"/>
        <v>0</v>
      </c>
      <c r="N12" s="24">
        <f t="shared" si="2"/>
        <v>0</v>
      </c>
      <c r="O12" s="24">
        <f t="shared" si="2"/>
        <v>0</v>
      </c>
      <c r="P12" s="29">
        <f>SUM(D12:O12)</f>
        <v>6216415.6900000004</v>
      </c>
    </row>
    <row r="13" spans="1:17" x14ac:dyDescent="0.25">
      <c r="A13" s="4" t="s">
        <v>2</v>
      </c>
      <c r="B13" s="25">
        <f>+'P1- Presupuesto Aprobado'!B13</f>
        <v>18092053.850000001</v>
      </c>
      <c r="C13" s="37">
        <f t="shared" si="1"/>
        <v>485003.24</v>
      </c>
      <c r="D13" s="25">
        <v>37000</v>
      </c>
      <c r="E13" s="25">
        <v>448003.24</v>
      </c>
      <c r="J13" s="25"/>
      <c r="P13" s="29">
        <f t="shared" ref="P13:P75" si="3">SUM(D13:O13)</f>
        <v>485003.24</v>
      </c>
    </row>
    <row r="14" spans="1:17" x14ac:dyDescent="0.25">
      <c r="A14" s="4" t="s">
        <v>3</v>
      </c>
      <c r="B14" s="25">
        <f>+'P1- Presupuesto Aprobado'!B14</f>
        <v>9210250.8000000007</v>
      </c>
      <c r="C14" s="37">
        <f t="shared" si="1"/>
        <v>5731412.4500000002</v>
      </c>
      <c r="D14" s="25">
        <v>0</v>
      </c>
      <c r="E14" s="27"/>
      <c r="G14" s="25">
        <v>5731412.4500000002</v>
      </c>
      <c r="J14" s="25"/>
      <c r="P14" s="29">
        <f t="shared" si="3"/>
        <v>5731412.4500000002</v>
      </c>
    </row>
    <row r="15" spans="1:17" x14ac:dyDescent="0.25">
      <c r="A15" s="4" t="s">
        <v>4</v>
      </c>
      <c r="B15" s="25">
        <f>+'P1- Presupuesto Aprobado'!B15</f>
        <v>0</v>
      </c>
      <c r="C15" s="37">
        <f t="shared" si="1"/>
        <v>0</v>
      </c>
      <c r="D15" s="25">
        <v>0</v>
      </c>
      <c r="J15" s="25"/>
      <c r="P15" s="29">
        <f t="shared" si="3"/>
        <v>0</v>
      </c>
      <c r="Q15" s="17"/>
    </row>
    <row r="16" spans="1:17" x14ac:dyDescent="0.25">
      <c r="A16" s="4" t="s">
        <v>5</v>
      </c>
      <c r="B16" s="25">
        <f>+'P1- Presupuesto Aprobado'!B16</f>
        <v>0</v>
      </c>
      <c r="C16" s="37">
        <f t="shared" si="1"/>
        <v>0</v>
      </c>
      <c r="D16" s="25">
        <v>0</v>
      </c>
      <c r="J16" s="25"/>
      <c r="P16" s="29">
        <f t="shared" si="3"/>
        <v>0</v>
      </c>
    </row>
    <row r="17" spans="1:16" x14ac:dyDescent="0.25">
      <c r="A17" s="4" t="s">
        <v>6</v>
      </c>
      <c r="B17" s="25">
        <f>+'P1- Presupuesto Aprobado'!B17</f>
        <v>3908302.21</v>
      </c>
      <c r="C17" s="37">
        <f t="shared" si="1"/>
        <v>0</v>
      </c>
      <c r="D17" s="25">
        <v>0</v>
      </c>
      <c r="J17" s="25"/>
      <c r="P17" s="29">
        <f t="shared" si="3"/>
        <v>0</v>
      </c>
    </row>
    <row r="18" spans="1:16" s="28" customFormat="1" x14ac:dyDescent="0.25">
      <c r="A18" s="3" t="s">
        <v>7</v>
      </c>
      <c r="B18" s="24">
        <f>SUM(B19:B27)</f>
        <v>19541347.440000001</v>
      </c>
      <c r="C18" s="29">
        <f t="shared" si="1"/>
        <v>11777552.470000001</v>
      </c>
      <c r="D18" s="24">
        <f t="shared" ref="D18:O18" si="4">SUM(D19:D27)</f>
        <v>2780015.92</v>
      </c>
      <c r="E18" s="24">
        <f t="shared" si="4"/>
        <v>2583134.3600000003</v>
      </c>
      <c r="F18" s="24">
        <f t="shared" si="4"/>
        <v>1721348.8599999999</v>
      </c>
      <c r="G18" s="24">
        <f t="shared" si="4"/>
        <v>4693053.33</v>
      </c>
      <c r="H18" s="24">
        <f t="shared" si="4"/>
        <v>0</v>
      </c>
      <c r="I18" s="24">
        <f t="shared" si="4"/>
        <v>0</v>
      </c>
      <c r="J18" s="24">
        <f t="shared" si="4"/>
        <v>0</v>
      </c>
      <c r="K18" s="24">
        <f t="shared" si="4"/>
        <v>0</v>
      </c>
      <c r="L18" s="24">
        <f t="shared" si="4"/>
        <v>0</v>
      </c>
      <c r="M18" s="24">
        <f t="shared" si="4"/>
        <v>0</v>
      </c>
      <c r="N18" s="24">
        <f t="shared" si="4"/>
        <v>0</v>
      </c>
      <c r="O18" s="24">
        <f t="shared" si="4"/>
        <v>0</v>
      </c>
      <c r="P18" s="29">
        <f t="shared" si="3"/>
        <v>11777552.470000001</v>
      </c>
    </row>
    <row r="19" spans="1:16" x14ac:dyDescent="0.25">
      <c r="A19" s="4" t="s">
        <v>8</v>
      </c>
      <c r="B19" s="25">
        <f>+'P1- Presupuesto Aprobado'!B19</f>
        <v>3777019.08</v>
      </c>
      <c r="C19" s="37">
        <f t="shared" si="1"/>
        <v>2954318.7699999996</v>
      </c>
      <c r="D19" s="25">
        <v>50410.37</v>
      </c>
      <c r="E19" s="25">
        <v>610888.01000000013</v>
      </c>
      <c r="F19" s="25">
        <v>0</v>
      </c>
      <c r="G19" s="25">
        <v>2293020.3899999997</v>
      </c>
      <c r="J19" s="25"/>
      <c r="P19" s="29">
        <f t="shared" si="3"/>
        <v>2954318.7699999996</v>
      </c>
    </row>
    <row r="20" spans="1:16" x14ac:dyDescent="0.25">
      <c r="A20" s="4" t="s">
        <v>9</v>
      </c>
      <c r="B20" s="25">
        <f>+'P1- Presupuesto Aprobado'!B20</f>
        <v>4900538.6599999992</v>
      </c>
      <c r="C20" s="37">
        <f t="shared" si="1"/>
        <v>1095868.95</v>
      </c>
      <c r="D20" s="25">
        <v>0</v>
      </c>
      <c r="E20" s="25">
        <v>0</v>
      </c>
      <c r="F20" s="25">
        <v>751757.35</v>
      </c>
      <c r="G20" s="25">
        <v>344111.6</v>
      </c>
      <c r="J20" s="25"/>
      <c r="P20" s="29">
        <f t="shared" si="3"/>
        <v>1095868.95</v>
      </c>
    </row>
    <row r="21" spans="1:16" x14ac:dyDescent="0.25">
      <c r="A21" s="4" t="s">
        <v>10</v>
      </c>
      <c r="B21" s="25">
        <f>+'P1- Presupuesto Aprobado'!B21</f>
        <v>1572586.87</v>
      </c>
      <c r="C21" s="37">
        <f t="shared" si="1"/>
        <v>0</v>
      </c>
      <c r="D21" s="25">
        <v>0</v>
      </c>
      <c r="E21" s="25">
        <v>0</v>
      </c>
      <c r="F21" s="25">
        <v>0</v>
      </c>
      <c r="G21" s="25">
        <v>0</v>
      </c>
      <c r="J21" s="25"/>
      <c r="P21" s="29">
        <f t="shared" si="3"/>
        <v>0</v>
      </c>
    </row>
    <row r="22" spans="1:16" x14ac:dyDescent="0.25">
      <c r="A22" s="4" t="s">
        <v>11</v>
      </c>
      <c r="B22" s="25">
        <f>+'P1- Presupuesto Aprobado'!B22</f>
        <v>1079460</v>
      </c>
      <c r="C22" s="37">
        <f t="shared" si="1"/>
        <v>273895</v>
      </c>
      <c r="D22" s="25">
        <v>12095</v>
      </c>
      <c r="E22" s="25">
        <v>79200</v>
      </c>
      <c r="F22" s="25">
        <v>12600</v>
      </c>
      <c r="G22" s="25">
        <v>170000</v>
      </c>
      <c r="J22" s="25"/>
      <c r="P22" s="29">
        <f t="shared" si="3"/>
        <v>273895</v>
      </c>
    </row>
    <row r="23" spans="1:16" x14ac:dyDescent="0.25">
      <c r="A23" s="4" t="s">
        <v>12</v>
      </c>
      <c r="B23" s="25">
        <f>+'P1- Presupuesto Aprobado'!B23</f>
        <v>678000</v>
      </c>
      <c r="C23" s="37">
        <f t="shared" si="1"/>
        <v>0</v>
      </c>
      <c r="D23" s="25">
        <v>0</v>
      </c>
      <c r="E23" s="25">
        <v>0</v>
      </c>
      <c r="F23" s="25">
        <v>0</v>
      </c>
      <c r="G23" s="25">
        <v>0</v>
      </c>
      <c r="J23" s="25"/>
      <c r="P23" s="29">
        <f t="shared" si="3"/>
        <v>0</v>
      </c>
    </row>
    <row r="24" spans="1:16" x14ac:dyDescent="0.25">
      <c r="A24" s="4" t="s">
        <v>13</v>
      </c>
      <c r="B24" s="25">
        <f>+'P1- Presupuesto Aprobado'!B24</f>
        <v>29772.52</v>
      </c>
      <c r="C24" s="37">
        <f t="shared" si="1"/>
        <v>36492.43</v>
      </c>
      <c r="D24" s="25">
        <v>7820</v>
      </c>
      <c r="E24" s="25">
        <v>0</v>
      </c>
      <c r="F24" s="25">
        <v>28672.43</v>
      </c>
      <c r="G24" s="25">
        <v>0</v>
      </c>
      <c r="J24" s="25"/>
      <c r="P24" s="29">
        <f t="shared" si="3"/>
        <v>36492.43</v>
      </c>
    </row>
    <row r="25" spans="1:16" x14ac:dyDescent="0.25">
      <c r="A25" s="4" t="s">
        <v>14</v>
      </c>
      <c r="B25" s="25">
        <f>+'P1- Presupuesto Aprobado'!B25</f>
        <v>6610783.3899999997</v>
      </c>
      <c r="C25" s="37">
        <f t="shared" si="1"/>
        <v>5778793.6799999997</v>
      </c>
      <c r="D25" s="25">
        <v>1945241.29</v>
      </c>
      <c r="E25" s="25">
        <v>1868246.75</v>
      </c>
      <c r="F25" s="25">
        <v>890711.2</v>
      </c>
      <c r="G25" s="25">
        <v>1074594.44</v>
      </c>
      <c r="J25" s="25"/>
      <c r="P25" s="29">
        <f t="shared" si="3"/>
        <v>5778793.6799999997</v>
      </c>
    </row>
    <row r="26" spans="1:16" x14ac:dyDescent="0.25">
      <c r="A26" s="4" t="s">
        <v>15</v>
      </c>
      <c r="B26" s="25">
        <f>+'P1- Presupuesto Aprobado'!B26</f>
        <v>893186.92</v>
      </c>
      <c r="C26" s="37">
        <f t="shared" si="1"/>
        <v>1531983.64</v>
      </c>
      <c r="D26" s="25">
        <v>658249.26</v>
      </c>
      <c r="E26" s="25">
        <v>24799.599999999999</v>
      </c>
      <c r="F26" s="25">
        <v>37607.879999999997</v>
      </c>
      <c r="G26" s="25">
        <v>811326.89999999991</v>
      </c>
      <c r="J26" s="25"/>
      <c r="P26" s="29">
        <f t="shared" si="3"/>
        <v>1531983.64</v>
      </c>
    </row>
    <row r="27" spans="1:16" x14ac:dyDescent="0.25">
      <c r="A27" s="4" t="s">
        <v>16</v>
      </c>
      <c r="B27" s="25">
        <f>+'P1- Presupuesto Aprobado'!B27</f>
        <v>0</v>
      </c>
      <c r="C27" s="37">
        <f t="shared" si="1"/>
        <v>106200</v>
      </c>
      <c r="D27" s="25">
        <v>106200</v>
      </c>
      <c r="E27" s="25">
        <v>0</v>
      </c>
      <c r="F27" s="25">
        <v>0</v>
      </c>
      <c r="G27" s="25">
        <v>0</v>
      </c>
      <c r="J27" s="25"/>
      <c r="P27" s="29">
        <f t="shared" si="3"/>
        <v>106200</v>
      </c>
    </row>
    <row r="28" spans="1:16" s="28" customFormat="1" x14ac:dyDescent="0.25">
      <c r="A28" s="3" t="s">
        <v>17</v>
      </c>
      <c r="B28" s="24">
        <f>SUM(B29:B37)</f>
        <v>73203817.640000001</v>
      </c>
      <c r="C28" s="29">
        <f t="shared" si="1"/>
        <v>25807347.470000003</v>
      </c>
      <c r="D28" s="24">
        <f t="shared" ref="D28:O28" si="5">SUM(D29:D37)</f>
        <v>7147940.9299999997</v>
      </c>
      <c r="E28" s="24">
        <f t="shared" si="5"/>
        <v>4364318.17</v>
      </c>
      <c r="F28" s="24">
        <f t="shared" si="5"/>
        <v>4208804.3600000003</v>
      </c>
      <c r="G28" s="24">
        <f t="shared" si="5"/>
        <v>10086284.010000002</v>
      </c>
      <c r="H28" s="24">
        <f t="shared" si="5"/>
        <v>0</v>
      </c>
      <c r="I28" s="24">
        <f t="shared" si="5"/>
        <v>0</v>
      </c>
      <c r="J28" s="24">
        <f t="shared" si="5"/>
        <v>0</v>
      </c>
      <c r="K28" s="24">
        <f t="shared" si="5"/>
        <v>0</v>
      </c>
      <c r="L28" s="24">
        <f t="shared" si="5"/>
        <v>0</v>
      </c>
      <c r="M28" s="24">
        <f t="shared" si="5"/>
        <v>0</v>
      </c>
      <c r="N28" s="24">
        <f t="shared" si="5"/>
        <v>0</v>
      </c>
      <c r="O28" s="24">
        <f t="shared" si="5"/>
        <v>0</v>
      </c>
      <c r="P28" s="29">
        <f t="shared" si="3"/>
        <v>25807347.470000003</v>
      </c>
    </row>
    <row r="29" spans="1:16" x14ac:dyDescent="0.25">
      <c r="A29" s="4" t="s">
        <v>18</v>
      </c>
      <c r="B29" s="25">
        <f>+'P1- Presupuesto Aprobado'!B29</f>
        <v>17250502.489999998</v>
      </c>
      <c r="C29" s="37">
        <f t="shared" si="1"/>
        <v>7265360.9199999999</v>
      </c>
      <c r="D29" s="25">
        <v>2455736.86</v>
      </c>
      <c r="E29" s="25">
        <v>968229</v>
      </c>
      <c r="F29" s="25">
        <v>901677.33000000007</v>
      </c>
      <c r="G29" s="25">
        <v>2939717.73</v>
      </c>
      <c r="J29" s="25"/>
      <c r="P29" s="29">
        <f t="shared" si="3"/>
        <v>7265360.9199999999</v>
      </c>
    </row>
    <row r="30" spans="1:16" x14ac:dyDescent="0.25">
      <c r="A30" s="4" t="s">
        <v>19</v>
      </c>
      <c r="B30" s="25">
        <f>+'P1- Presupuesto Aprobado'!B30</f>
        <v>498962.8</v>
      </c>
      <c r="C30" s="37">
        <f t="shared" si="1"/>
        <v>46044</v>
      </c>
      <c r="D30" s="25">
        <v>0</v>
      </c>
      <c r="E30" s="25">
        <v>41634</v>
      </c>
      <c r="F30" s="25">
        <v>4410</v>
      </c>
      <c r="G30" s="25">
        <v>0</v>
      </c>
      <c r="J30" s="25"/>
      <c r="P30" s="29">
        <f t="shared" si="3"/>
        <v>46044</v>
      </c>
    </row>
    <row r="31" spans="1:16" x14ac:dyDescent="0.25">
      <c r="A31" s="4" t="s">
        <v>20</v>
      </c>
      <c r="B31" s="25">
        <f>+'P1- Presupuesto Aprobado'!B31</f>
        <v>0</v>
      </c>
      <c r="C31" s="37">
        <f t="shared" si="1"/>
        <v>0</v>
      </c>
      <c r="D31" s="25">
        <v>0</v>
      </c>
      <c r="E31" s="25">
        <v>0</v>
      </c>
      <c r="F31" s="25">
        <v>0</v>
      </c>
      <c r="G31" s="25">
        <v>0</v>
      </c>
      <c r="J31" s="25"/>
      <c r="P31" s="29">
        <f t="shared" si="3"/>
        <v>0</v>
      </c>
    </row>
    <row r="32" spans="1:16" x14ac:dyDescent="0.25">
      <c r="A32" s="4" t="s">
        <v>21</v>
      </c>
      <c r="B32" s="25">
        <f>+'P1- Presupuesto Aprobado'!B32</f>
        <v>11277250.919999998</v>
      </c>
      <c r="C32" s="37">
        <f t="shared" si="1"/>
        <v>3768202.58</v>
      </c>
      <c r="D32" s="25">
        <v>719530</v>
      </c>
      <c r="E32" s="25">
        <v>610000</v>
      </c>
      <c r="F32" s="25">
        <v>251739</v>
      </c>
      <c r="G32" s="25">
        <v>2186933.58</v>
      </c>
      <c r="J32" s="25"/>
      <c r="P32" s="29">
        <f t="shared" si="3"/>
        <v>3768202.58</v>
      </c>
    </row>
    <row r="33" spans="1:16" x14ac:dyDescent="0.25">
      <c r="A33" s="4" t="s">
        <v>22</v>
      </c>
      <c r="B33" s="25">
        <f>+'P1- Presupuesto Aprobado'!B33</f>
        <v>1035946.9500000001</v>
      </c>
      <c r="C33" s="37">
        <f t="shared" si="1"/>
        <v>173102.94</v>
      </c>
      <c r="D33" s="25">
        <v>99694.64</v>
      </c>
      <c r="E33" s="25">
        <v>4120</v>
      </c>
      <c r="F33" s="25">
        <v>69288.3</v>
      </c>
      <c r="G33" s="25">
        <v>0</v>
      </c>
      <c r="J33" s="25"/>
      <c r="P33" s="29">
        <f t="shared" si="3"/>
        <v>173102.94</v>
      </c>
    </row>
    <row r="34" spans="1:16" x14ac:dyDescent="0.25">
      <c r="A34" s="4" t="s">
        <v>23</v>
      </c>
      <c r="B34" s="25">
        <f>+'P1- Presupuesto Aprobado'!B34</f>
        <v>453288.17000000004</v>
      </c>
      <c r="C34" s="37">
        <f t="shared" si="1"/>
        <v>343595.86</v>
      </c>
      <c r="D34" s="25">
        <v>165409.54999999999</v>
      </c>
      <c r="E34" s="25">
        <v>2000</v>
      </c>
      <c r="F34" s="25">
        <v>176186.31</v>
      </c>
      <c r="G34" s="25">
        <v>0</v>
      </c>
      <c r="J34" s="25"/>
      <c r="P34" s="29">
        <f t="shared" si="3"/>
        <v>343595.86</v>
      </c>
    </row>
    <row r="35" spans="1:16" x14ac:dyDescent="0.25">
      <c r="A35" s="4" t="s">
        <v>24</v>
      </c>
      <c r="B35" s="25">
        <f>+'P1- Presupuesto Aprobado'!B35</f>
        <v>22980043.540000003</v>
      </c>
      <c r="C35" s="37">
        <f t="shared" si="1"/>
        <v>8099461.5899999999</v>
      </c>
      <c r="D35" s="25">
        <v>1284214.3400000001</v>
      </c>
      <c r="E35" s="25">
        <v>2070049.3</v>
      </c>
      <c r="F35" s="25">
        <v>2142483.5499999998</v>
      </c>
      <c r="G35" s="25">
        <v>2602714.4</v>
      </c>
      <c r="J35" s="25"/>
      <c r="P35" s="29">
        <f t="shared" si="3"/>
        <v>8099461.5899999999</v>
      </c>
    </row>
    <row r="36" spans="1:16" x14ac:dyDescent="0.25">
      <c r="A36" s="4" t="s">
        <v>25</v>
      </c>
      <c r="B36" s="25">
        <f>+'P1- Presupuesto Aprobado'!B36</f>
        <v>0</v>
      </c>
      <c r="C36" s="37">
        <f t="shared" si="1"/>
        <v>0</v>
      </c>
      <c r="D36" s="25">
        <v>0</v>
      </c>
      <c r="E36" s="25">
        <v>0</v>
      </c>
      <c r="F36" s="25">
        <v>0</v>
      </c>
      <c r="G36" s="25">
        <v>0</v>
      </c>
      <c r="J36" s="25"/>
      <c r="P36" s="29">
        <f t="shared" si="3"/>
        <v>0</v>
      </c>
    </row>
    <row r="37" spans="1:16" x14ac:dyDescent="0.25">
      <c r="A37" s="4" t="s">
        <v>26</v>
      </c>
      <c r="B37" s="25">
        <f>+'P1- Presupuesto Aprobado'!B37</f>
        <v>19707822.77</v>
      </c>
      <c r="C37" s="37">
        <f t="shared" si="1"/>
        <v>6111579.5800000001</v>
      </c>
      <c r="D37" s="25">
        <v>2423355.54</v>
      </c>
      <c r="E37" s="25">
        <v>668285.87</v>
      </c>
      <c r="F37" s="25">
        <v>663019.87</v>
      </c>
      <c r="G37" s="25">
        <v>2356918.3000000003</v>
      </c>
      <c r="J37" s="25"/>
      <c r="P37" s="29">
        <f t="shared" si="3"/>
        <v>6111579.5800000001</v>
      </c>
    </row>
    <row r="38" spans="1:16" s="28" customFormat="1" x14ac:dyDescent="0.25">
      <c r="A38" s="3" t="s">
        <v>27</v>
      </c>
      <c r="B38" s="24">
        <f>SUM(B39:B46)</f>
        <v>0</v>
      </c>
      <c r="C38" s="37">
        <f t="shared" si="1"/>
        <v>0</v>
      </c>
      <c r="D38" s="24">
        <f t="shared" ref="D38:O38" si="6">SUM(D39:D46)</f>
        <v>0</v>
      </c>
      <c r="E38" s="24">
        <f t="shared" si="6"/>
        <v>0</v>
      </c>
      <c r="F38" s="24">
        <f t="shared" si="6"/>
        <v>0</v>
      </c>
      <c r="G38" s="24">
        <v>0</v>
      </c>
      <c r="H38" s="24"/>
      <c r="I38" s="24">
        <f t="shared" si="6"/>
        <v>0</v>
      </c>
      <c r="J38" s="24">
        <f t="shared" si="6"/>
        <v>0</v>
      </c>
      <c r="K38" s="24">
        <f t="shared" si="6"/>
        <v>0</v>
      </c>
      <c r="L38" s="24">
        <f t="shared" si="6"/>
        <v>0</v>
      </c>
      <c r="M38" s="24">
        <f t="shared" si="6"/>
        <v>0</v>
      </c>
      <c r="N38" s="24">
        <f t="shared" si="6"/>
        <v>0</v>
      </c>
      <c r="O38" s="24">
        <f t="shared" si="6"/>
        <v>0</v>
      </c>
      <c r="P38" s="29">
        <f t="shared" si="3"/>
        <v>0</v>
      </c>
    </row>
    <row r="39" spans="1:16" x14ac:dyDescent="0.25">
      <c r="A39" s="4" t="s">
        <v>28</v>
      </c>
      <c r="B39" s="25">
        <f>+'P1- Presupuesto Aprobado'!B39</f>
        <v>0</v>
      </c>
      <c r="C39" s="29">
        <f t="shared" si="1"/>
        <v>0</v>
      </c>
      <c r="J39" s="25"/>
      <c r="P39" s="29">
        <f t="shared" si="3"/>
        <v>0</v>
      </c>
    </row>
    <row r="40" spans="1:16" x14ac:dyDescent="0.25">
      <c r="A40" s="4" t="s">
        <v>29</v>
      </c>
      <c r="B40" s="25">
        <f>+'P1- Presupuesto Aprobado'!B40</f>
        <v>0</v>
      </c>
      <c r="C40" s="29">
        <f t="shared" si="1"/>
        <v>0</v>
      </c>
      <c r="J40" s="25"/>
      <c r="P40" s="29">
        <f t="shared" si="3"/>
        <v>0</v>
      </c>
    </row>
    <row r="41" spans="1:16" x14ac:dyDescent="0.25">
      <c r="A41" s="4" t="s">
        <v>30</v>
      </c>
      <c r="B41" s="25">
        <f>+'P1- Presupuesto Aprobado'!B41</f>
        <v>0</v>
      </c>
      <c r="C41" s="29">
        <f t="shared" si="1"/>
        <v>0</v>
      </c>
      <c r="J41" s="25"/>
      <c r="P41" s="29">
        <f t="shared" si="3"/>
        <v>0</v>
      </c>
    </row>
    <row r="42" spans="1:16" x14ac:dyDescent="0.25">
      <c r="A42" s="4" t="s">
        <v>31</v>
      </c>
      <c r="B42" s="25">
        <f>+'P1- Presupuesto Aprobado'!B42</f>
        <v>0</v>
      </c>
      <c r="C42" s="29">
        <f t="shared" si="1"/>
        <v>0</v>
      </c>
      <c r="J42" s="25"/>
      <c r="P42" s="29">
        <f t="shared" si="3"/>
        <v>0</v>
      </c>
    </row>
    <row r="43" spans="1:16" x14ac:dyDescent="0.25">
      <c r="A43" s="4" t="s">
        <v>32</v>
      </c>
      <c r="B43" s="25">
        <f>+'P1- Presupuesto Aprobado'!B43</f>
        <v>0</v>
      </c>
      <c r="C43" s="29">
        <f t="shared" si="1"/>
        <v>0</v>
      </c>
      <c r="J43" s="25"/>
      <c r="P43" s="29">
        <f t="shared" si="3"/>
        <v>0</v>
      </c>
    </row>
    <row r="44" spans="1:16" x14ac:dyDescent="0.25">
      <c r="A44" s="4" t="s">
        <v>33</v>
      </c>
      <c r="B44" s="25">
        <f>+'P1- Presupuesto Aprobado'!B44</f>
        <v>0</v>
      </c>
      <c r="C44" s="29">
        <f t="shared" si="1"/>
        <v>0</v>
      </c>
      <c r="J44" s="25"/>
      <c r="P44" s="29">
        <f t="shared" si="3"/>
        <v>0</v>
      </c>
    </row>
    <row r="45" spans="1:16" x14ac:dyDescent="0.25">
      <c r="A45" s="4" t="s">
        <v>34</v>
      </c>
      <c r="B45" s="25">
        <f>+'P1- Presupuesto Aprobado'!B45</f>
        <v>0</v>
      </c>
      <c r="C45" s="29">
        <f t="shared" si="1"/>
        <v>0</v>
      </c>
      <c r="J45" s="25"/>
      <c r="P45" s="29">
        <f t="shared" si="3"/>
        <v>0</v>
      </c>
    </row>
    <row r="46" spans="1:16" x14ac:dyDescent="0.25">
      <c r="A46" s="4" t="s">
        <v>35</v>
      </c>
      <c r="B46" s="25">
        <f>+'P1- Presupuesto Aprobado'!B46</f>
        <v>0</v>
      </c>
      <c r="C46" s="29">
        <f t="shared" si="1"/>
        <v>0</v>
      </c>
      <c r="J46" s="25"/>
      <c r="L46" s="25">
        <v>0</v>
      </c>
      <c r="P46" s="29">
        <f t="shared" si="3"/>
        <v>0</v>
      </c>
    </row>
    <row r="47" spans="1:16" s="28" customFormat="1" x14ac:dyDescent="0.25">
      <c r="A47" s="3" t="s">
        <v>36</v>
      </c>
      <c r="B47" s="24">
        <f>SUM(B48:B53)</f>
        <v>0</v>
      </c>
      <c r="C47" s="29">
        <f t="shared" si="1"/>
        <v>0</v>
      </c>
      <c r="D47" s="24">
        <v>0</v>
      </c>
      <c r="E47" s="24">
        <v>0</v>
      </c>
      <c r="F47" s="24">
        <v>0</v>
      </c>
      <c r="G47" s="24">
        <v>0</v>
      </c>
      <c r="H47" s="24"/>
      <c r="I47" s="24"/>
      <c r="J47" s="24">
        <v>0</v>
      </c>
      <c r="K47" s="24"/>
      <c r="L47" s="24">
        <v>0</v>
      </c>
      <c r="M47" s="24"/>
      <c r="N47" s="24"/>
      <c r="O47" s="24"/>
      <c r="P47" s="29">
        <f t="shared" si="3"/>
        <v>0</v>
      </c>
    </row>
    <row r="48" spans="1:16" x14ac:dyDescent="0.25">
      <c r="A48" s="4" t="s">
        <v>37</v>
      </c>
      <c r="B48" s="25">
        <f>+'P1- Presupuesto Aprobado'!B48</f>
        <v>0</v>
      </c>
      <c r="C48" s="29">
        <f t="shared" si="1"/>
        <v>0</v>
      </c>
      <c r="P48" s="29">
        <f t="shared" si="3"/>
        <v>0</v>
      </c>
    </row>
    <row r="49" spans="1:16" x14ac:dyDescent="0.25">
      <c r="A49" s="4" t="s">
        <v>38</v>
      </c>
      <c r="B49" s="25">
        <f>+'P1- Presupuesto Aprobado'!B49</f>
        <v>0</v>
      </c>
      <c r="C49" s="29">
        <f t="shared" si="1"/>
        <v>0</v>
      </c>
      <c r="P49" s="29">
        <f t="shared" si="3"/>
        <v>0</v>
      </c>
    </row>
    <row r="50" spans="1:16" x14ac:dyDescent="0.25">
      <c r="A50" s="4" t="s">
        <v>39</v>
      </c>
      <c r="B50" s="25">
        <f>+'P1- Presupuesto Aprobado'!B50</f>
        <v>0</v>
      </c>
      <c r="C50" s="29">
        <f t="shared" si="1"/>
        <v>0</v>
      </c>
      <c r="P50" s="29">
        <f t="shared" si="3"/>
        <v>0</v>
      </c>
    </row>
    <row r="51" spans="1:16" x14ac:dyDescent="0.25">
      <c r="A51" s="4" t="s">
        <v>40</v>
      </c>
      <c r="B51" s="25">
        <f>+'P1- Presupuesto Aprobado'!B51</f>
        <v>0</v>
      </c>
      <c r="C51" s="29">
        <f t="shared" si="1"/>
        <v>0</v>
      </c>
      <c r="P51" s="29">
        <f t="shared" si="3"/>
        <v>0</v>
      </c>
    </row>
    <row r="52" spans="1:16" x14ac:dyDescent="0.25">
      <c r="A52" s="4" t="s">
        <v>41</v>
      </c>
      <c r="B52" s="25">
        <f>+'P1- Presupuesto Aprobado'!B52</f>
        <v>0</v>
      </c>
      <c r="C52" s="29">
        <f t="shared" si="1"/>
        <v>0</v>
      </c>
      <c r="P52" s="29">
        <f t="shared" si="3"/>
        <v>0</v>
      </c>
    </row>
    <row r="53" spans="1:16" x14ac:dyDescent="0.25">
      <c r="A53" s="4" t="s">
        <v>42</v>
      </c>
      <c r="B53" s="25">
        <f>+'P1- Presupuesto Aprobado'!B53</f>
        <v>0</v>
      </c>
      <c r="C53" s="29">
        <f t="shared" si="1"/>
        <v>0</v>
      </c>
      <c r="P53" s="29">
        <f t="shared" si="3"/>
        <v>0</v>
      </c>
    </row>
    <row r="54" spans="1:16" s="28" customFormat="1" x14ac:dyDescent="0.25">
      <c r="A54" s="3" t="s">
        <v>43</v>
      </c>
      <c r="B54" s="24">
        <f>SUM(B55:B63)</f>
        <v>6936736.1200000001</v>
      </c>
      <c r="C54" s="24">
        <f t="shared" ref="C54:O54" si="7">SUM(C55:C63)</f>
        <v>1750522.5499999998</v>
      </c>
      <c r="D54" s="24">
        <f t="shared" si="7"/>
        <v>539720.9</v>
      </c>
      <c r="E54" s="24">
        <f t="shared" si="7"/>
        <v>402209.75</v>
      </c>
      <c r="F54" s="24">
        <f t="shared" si="7"/>
        <v>0</v>
      </c>
      <c r="G54" s="24">
        <f t="shared" si="7"/>
        <v>808591.9</v>
      </c>
      <c r="H54" s="24">
        <f t="shared" si="7"/>
        <v>0</v>
      </c>
      <c r="I54" s="24">
        <f>SUM(I55:I63)</f>
        <v>0</v>
      </c>
      <c r="J54" s="24">
        <f t="shared" si="7"/>
        <v>0</v>
      </c>
      <c r="K54" s="24">
        <f t="shared" si="7"/>
        <v>0</v>
      </c>
      <c r="L54" s="24">
        <f t="shared" si="7"/>
        <v>0</v>
      </c>
      <c r="M54" s="24">
        <f t="shared" si="7"/>
        <v>0</v>
      </c>
      <c r="N54" s="24">
        <f t="shared" si="7"/>
        <v>0</v>
      </c>
      <c r="O54" s="24">
        <f t="shared" si="7"/>
        <v>0</v>
      </c>
      <c r="P54" s="29">
        <f t="shared" si="3"/>
        <v>1750522.55</v>
      </c>
    </row>
    <row r="55" spans="1:16" x14ac:dyDescent="0.25">
      <c r="A55" s="4" t="s">
        <v>44</v>
      </c>
      <c r="B55" s="25">
        <f>+'P1- Presupuesto Aprobado'!B55</f>
        <v>4400742.08</v>
      </c>
      <c r="C55" s="39">
        <f t="shared" si="1"/>
        <v>653101.85</v>
      </c>
      <c r="D55" s="25">
        <v>233510.9</v>
      </c>
      <c r="E55" s="25">
        <v>329450.95</v>
      </c>
      <c r="G55" s="25">
        <v>90140</v>
      </c>
      <c r="J55" s="25"/>
      <c r="P55" s="29">
        <f t="shared" si="3"/>
        <v>653101.85</v>
      </c>
    </row>
    <row r="56" spans="1:16" x14ac:dyDescent="0.25">
      <c r="A56" s="4" t="s">
        <v>45</v>
      </c>
      <c r="B56" s="25">
        <f>+'P1- Presupuesto Aprobado'!B56</f>
        <v>1901995.53</v>
      </c>
      <c r="C56" s="29">
        <f t="shared" si="1"/>
        <v>0</v>
      </c>
      <c r="D56" s="25">
        <v>0</v>
      </c>
      <c r="E56" s="25">
        <v>0</v>
      </c>
      <c r="G56" s="25">
        <v>0</v>
      </c>
      <c r="J56" s="25"/>
      <c r="P56" s="29">
        <f t="shared" si="3"/>
        <v>0</v>
      </c>
    </row>
    <row r="57" spans="1:16" x14ac:dyDescent="0.25">
      <c r="A57" s="4" t="s">
        <v>46</v>
      </c>
      <c r="B57" s="25">
        <f>+'P1- Presupuesto Aprobado'!B57</f>
        <v>633998.51</v>
      </c>
      <c r="C57" s="29">
        <f t="shared" si="1"/>
        <v>1097420.7</v>
      </c>
      <c r="D57" s="25">
        <v>306210</v>
      </c>
      <c r="E57" s="25">
        <v>72758.8</v>
      </c>
      <c r="G57" s="25">
        <v>718451.9</v>
      </c>
      <c r="J57" s="25"/>
      <c r="P57" s="29">
        <f t="shared" si="3"/>
        <v>1097420.7</v>
      </c>
    </row>
    <row r="58" spans="1:16" x14ac:dyDescent="0.25">
      <c r="A58" s="4" t="s">
        <v>47</v>
      </c>
      <c r="B58" s="25">
        <f>+'P1- Presupuesto Aprobado'!B58</f>
        <v>0</v>
      </c>
      <c r="C58" s="29">
        <f t="shared" si="1"/>
        <v>0</v>
      </c>
      <c r="D58" s="25">
        <v>0</v>
      </c>
      <c r="G58" s="25">
        <v>0</v>
      </c>
      <c r="J58" s="25"/>
      <c r="P58" s="29">
        <f t="shared" si="3"/>
        <v>0</v>
      </c>
    </row>
    <row r="59" spans="1:16" x14ac:dyDescent="0.25">
      <c r="A59" s="4" t="s">
        <v>48</v>
      </c>
      <c r="B59" s="25">
        <f>+'P1- Presupuesto Aprobado'!B59</f>
        <v>0</v>
      </c>
      <c r="C59" s="29">
        <f t="shared" si="1"/>
        <v>0</v>
      </c>
      <c r="D59" s="25">
        <v>0</v>
      </c>
      <c r="G59" s="25">
        <v>0</v>
      </c>
      <c r="J59" s="25"/>
      <c r="P59" s="29">
        <f t="shared" si="3"/>
        <v>0</v>
      </c>
    </row>
    <row r="60" spans="1:16" x14ac:dyDescent="0.25">
      <c r="A60" s="4" t="s">
        <v>49</v>
      </c>
      <c r="B60" s="25">
        <f>+'P1- Presupuesto Aprobado'!B60</f>
        <v>0</v>
      </c>
      <c r="C60" s="29">
        <f t="shared" si="1"/>
        <v>0</v>
      </c>
      <c r="D60" s="25">
        <v>0</v>
      </c>
      <c r="G60" s="25">
        <v>0</v>
      </c>
      <c r="J60" s="25"/>
      <c r="P60" s="29">
        <f t="shared" si="3"/>
        <v>0</v>
      </c>
    </row>
    <row r="61" spans="1:16" x14ac:dyDescent="0.25">
      <c r="A61" s="4" t="s">
        <v>50</v>
      </c>
      <c r="B61" s="25">
        <f>+'P1- Presupuesto Aprobado'!B61</f>
        <v>0</v>
      </c>
      <c r="C61" s="29">
        <f t="shared" si="1"/>
        <v>0</v>
      </c>
      <c r="D61" s="25">
        <v>0</v>
      </c>
      <c r="G61" s="25">
        <v>0</v>
      </c>
      <c r="P61" s="29">
        <f t="shared" si="3"/>
        <v>0</v>
      </c>
    </row>
    <row r="62" spans="1:16" x14ac:dyDescent="0.25">
      <c r="A62" s="4" t="s">
        <v>51</v>
      </c>
      <c r="B62" s="25">
        <f>+'P1- Presupuesto Aprobado'!B62</f>
        <v>0</v>
      </c>
      <c r="C62" s="29">
        <f t="shared" si="1"/>
        <v>0</v>
      </c>
      <c r="D62" s="25">
        <v>0</v>
      </c>
      <c r="G62" s="25">
        <v>0</v>
      </c>
      <c r="P62" s="29">
        <f t="shared" si="3"/>
        <v>0</v>
      </c>
    </row>
    <row r="63" spans="1:16" x14ac:dyDescent="0.25">
      <c r="A63" s="4" t="s">
        <v>52</v>
      </c>
      <c r="B63" s="25">
        <f>+'P1- Presupuesto Aprobado'!B63</f>
        <v>0</v>
      </c>
      <c r="C63" s="29">
        <f t="shared" si="1"/>
        <v>0</v>
      </c>
      <c r="G63" s="25">
        <v>0</v>
      </c>
      <c r="P63" s="29">
        <f t="shared" si="3"/>
        <v>0</v>
      </c>
    </row>
    <row r="64" spans="1:16" s="28" customFormat="1" x14ac:dyDescent="0.25">
      <c r="A64" s="3" t="s">
        <v>53</v>
      </c>
      <c r="B64" s="24">
        <f>SUM(B65:B68)</f>
        <v>0</v>
      </c>
      <c r="C64" s="29">
        <f t="shared" si="1"/>
        <v>0</v>
      </c>
      <c r="D64" s="24"/>
      <c r="E64" s="24"/>
      <c r="F64" s="24"/>
      <c r="G64" s="24"/>
      <c r="H64" s="24"/>
      <c r="I64" s="24"/>
      <c r="K64" s="24"/>
      <c r="L64" s="24"/>
      <c r="M64" s="24"/>
      <c r="N64" s="24"/>
      <c r="O64" s="24"/>
      <c r="P64" s="29">
        <f t="shared" si="3"/>
        <v>0</v>
      </c>
    </row>
    <row r="65" spans="1:16" x14ac:dyDescent="0.25">
      <c r="A65" s="4" t="s">
        <v>54</v>
      </c>
      <c r="B65" s="25">
        <f>+'P1- Presupuesto Aprobado'!B65</f>
        <v>0</v>
      </c>
      <c r="C65" s="29">
        <f t="shared" si="1"/>
        <v>0</v>
      </c>
      <c r="P65" s="29">
        <f t="shared" si="3"/>
        <v>0</v>
      </c>
    </row>
    <row r="66" spans="1:16" x14ac:dyDescent="0.25">
      <c r="A66" s="4" t="s">
        <v>55</v>
      </c>
      <c r="B66" s="25">
        <f>+'P1- Presupuesto Aprobado'!B66</f>
        <v>0</v>
      </c>
      <c r="C66" s="29">
        <f t="shared" si="1"/>
        <v>0</v>
      </c>
      <c r="P66" s="29">
        <f t="shared" si="3"/>
        <v>0</v>
      </c>
    </row>
    <row r="67" spans="1:16" x14ac:dyDescent="0.25">
      <c r="A67" s="4" t="s">
        <v>56</v>
      </c>
      <c r="B67" s="25">
        <f>+'P1- Presupuesto Aprobado'!B67</f>
        <v>0</v>
      </c>
      <c r="C67" s="29">
        <f t="shared" si="1"/>
        <v>0</v>
      </c>
      <c r="P67" s="29">
        <f t="shared" si="3"/>
        <v>0</v>
      </c>
    </row>
    <row r="68" spans="1:16" x14ac:dyDescent="0.25">
      <c r="A68" s="4" t="s">
        <v>57</v>
      </c>
      <c r="B68" s="25">
        <f>+'P1- Presupuesto Aprobado'!B68</f>
        <v>0</v>
      </c>
      <c r="C68" s="29">
        <f t="shared" si="1"/>
        <v>0</v>
      </c>
      <c r="P68" s="29">
        <f t="shared" si="3"/>
        <v>0</v>
      </c>
    </row>
    <row r="69" spans="1:16" s="28" customFormat="1" x14ac:dyDescent="0.25">
      <c r="A69" s="3" t="s">
        <v>58</v>
      </c>
      <c r="B69" s="24">
        <f t="shared" ref="B69:O69" si="8">SUM(B70:B78)</f>
        <v>0</v>
      </c>
      <c r="C69" s="24">
        <f t="shared" si="8"/>
        <v>0</v>
      </c>
      <c r="D69" s="24">
        <f t="shared" ref="D69:M69" ca="1" si="9">SUM(D69:D75)</f>
        <v>0</v>
      </c>
      <c r="E69" s="24">
        <f t="shared" ca="1" si="9"/>
        <v>0</v>
      </c>
      <c r="F69" s="24">
        <f t="shared" ca="1" si="9"/>
        <v>0</v>
      </c>
      <c r="G69" s="24">
        <f t="shared" ca="1" si="9"/>
        <v>0</v>
      </c>
      <c r="H69" s="24">
        <f t="shared" ca="1" si="9"/>
        <v>0</v>
      </c>
      <c r="I69" s="24">
        <f t="shared" ca="1" si="9"/>
        <v>0</v>
      </c>
      <c r="J69" s="24">
        <f t="shared" ca="1" si="9"/>
        <v>0</v>
      </c>
      <c r="K69" s="24">
        <f t="shared" ca="1" si="9"/>
        <v>0</v>
      </c>
      <c r="L69" s="24">
        <f t="shared" ca="1" si="9"/>
        <v>0</v>
      </c>
      <c r="M69" s="24">
        <f t="shared" ca="1" si="9"/>
        <v>0</v>
      </c>
      <c r="N69" s="24">
        <f ca="1">SUM(N69:N75)</f>
        <v>0</v>
      </c>
      <c r="O69" s="24">
        <f t="shared" si="8"/>
        <v>0</v>
      </c>
      <c r="P69" s="29">
        <f ca="1">SUM(D69:O69)</f>
        <v>0</v>
      </c>
    </row>
    <row r="70" spans="1:16" x14ac:dyDescent="0.25">
      <c r="A70" s="4" t="s">
        <v>59</v>
      </c>
      <c r="C70" s="29">
        <f t="shared" si="1"/>
        <v>0</v>
      </c>
      <c r="P70" s="29">
        <f t="shared" si="3"/>
        <v>0</v>
      </c>
    </row>
    <row r="71" spans="1:16" x14ac:dyDescent="0.25">
      <c r="A71" s="4" t="s">
        <v>60</v>
      </c>
      <c r="C71" s="29">
        <f t="shared" si="1"/>
        <v>0</v>
      </c>
      <c r="P71" s="29">
        <f t="shared" si="3"/>
        <v>0</v>
      </c>
    </row>
    <row r="72" spans="1:16" s="28" customFormat="1" x14ac:dyDescent="0.25">
      <c r="A72" s="3" t="s">
        <v>61</v>
      </c>
      <c r="B72" s="24">
        <f>SUM(B73:B75)</f>
        <v>0</v>
      </c>
      <c r="C72" s="29">
        <f t="shared" si="1"/>
        <v>0</v>
      </c>
      <c r="D72" s="24"/>
      <c r="E72" s="24"/>
      <c r="F72" s="24"/>
      <c r="G72" s="24"/>
      <c r="H72" s="24"/>
      <c r="I72" s="24"/>
      <c r="K72" s="24"/>
      <c r="L72" s="24"/>
      <c r="M72" s="24"/>
      <c r="N72" s="24"/>
      <c r="O72" s="24"/>
      <c r="P72" s="29">
        <f t="shared" si="3"/>
        <v>0</v>
      </c>
    </row>
    <row r="73" spans="1:16" x14ac:dyDescent="0.25">
      <c r="A73" s="4" t="s">
        <v>62</v>
      </c>
      <c r="C73" s="29">
        <f t="shared" si="1"/>
        <v>0</v>
      </c>
      <c r="P73" s="29">
        <f t="shared" si="3"/>
        <v>0</v>
      </c>
    </row>
    <row r="74" spans="1:16" x14ac:dyDescent="0.25">
      <c r="A74" s="4" t="s">
        <v>63</v>
      </c>
      <c r="C74" s="29">
        <f t="shared" si="1"/>
        <v>0</v>
      </c>
      <c r="P74" s="29">
        <f t="shared" si="3"/>
        <v>0</v>
      </c>
    </row>
    <row r="75" spans="1:16" x14ac:dyDescent="0.25">
      <c r="A75" s="4" t="s">
        <v>64</v>
      </c>
      <c r="C75" s="29">
        <f t="shared" si="1"/>
        <v>0</v>
      </c>
      <c r="P75" s="29">
        <f t="shared" si="3"/>
        <v>0</v>
      </c>
    </row>
    <row r="76" spans="1:16" s="28" customFormat="1" x14ac:dyDescent="0.25">
      <c r="A76" s="1" t="s">
        <v>69</v>
      </c>
      <c r="B76" s="24"/>
      <c r="C76" s="24"/>
      <c r="D76" s="24">
        <f t="shared" ref="D76:N76" si="10">SUM(D77:D84)</f>
        <v>0</v>
      </c>
      <c r="E76" s="24">
        <f t="shared" si="10"/>
        <v>0</v>
      </c>
      <c r="F76" s="24">
        <f t="shared" si="10"/>
        <v>0</v>
      </c>
      <c r="G76" s="24">
        <f t="shared" si="10"/>
        <v>0</v>
      </c>
      <c r="H76" s="24">
        <f t="shared" si="10"/>
        <v>0</v>
      </c>
      <c r="I76" s="24">
        <f t="shared" si="10"/>
        <v>0</v>
      </c>
      <c r="J76" s="24">
        <f t="shared" si="10"/>
        <v>0</v>
      </c>
      <c r="K76" s="24">
        <f t="shared" si="10"/>
        <v>0</v>
      </c>
      <c r="L76" s="24">
        <f t="shared" si="10"/>
        <v>0</v>
      </c>
      <c r="M76" s="24">
        <f t="shared" si="10"/>
        <v>0</v>
      </c>
      <c r="N76" s="24">
        <f t="shared" si="10"/>
        <v>0</v>
      </c>
      <c r="O76" s="24">
        <f>SUM(O77:O84)</f>
        <v>0</v>
      </c>
      <c r="P76" s="29">
        <f t="shared" ref="P76:P84" si="11">SUM(D76:O76)</f>
        <v>0</v>
      </c>
    </row>
    <row r="77" spans="1:16" s="28" customFormat="1" x14ac:dyDescent="0.25">
      <c r="A77" s="3" t="s">
        <v>70</v>
      </c>
      <c r="B77" s="24">
        <f>SUM(B78:B79)</f>
        <v>0</v>
      </c>
      <c r="C77" s="29">
        <f t="shared" ref="C77:C84" si="12">D77+E77+F77+G77+H77+I77+J77+K77+L77+M77+N77+O77</f>
        <v>0</v>
      </c>
      <c r="D77" s="24"/>
      <c r="E77" s="24"/>
      <c r="F77" s="24"/>
      <c r="G77" s="24"/>
      <c r="H77" s="24"/>
      <c r="I77" s="24"/>
      <c r="K77" s="24"/>
      <c r="L77" s="24"/>
      <c r="M77" s="24"/>
      <c r="N77" s="24"/>
      <c r="O77" s="24"/>
      <c r="P77" s="29">
        <f t="shared" si="11"/>
        <v>0</v>
      </c>
    </row>
    <row r="78" spans="1:16" x14ac:dyDescent="0.25">
      <c r="A78" s="4" t="s">
        <v>71</v>
      </c>
      <c r="C78" s="29">
        <f t="shared" si="12"/>
        <v>0</v>
      </c>
      <c r="P78" s="29">
        <f t="shared" si="11"/>
        <v>0</v>
      </c>
    </row>
    <row r="79" spans="1:16" x14ac:dyDescent="0.25">
      <c r="A79" s="4" t="s">
        <v>72</v>
      </c>
      <c r="C79" s="29">
        <f t="shared" si="12"/>
        <v>0</v>
      </c>
      <c r="P79" s="29">
        <f t="shared" si="11"/>
        <v>0</v>
      </c>
    </row>
    <row r="80" spans="1:16" x14ac:dyDescent="0.25">
      <c r="A80" s="3" t="s">
        <v>73</v>
      </c>
      <c r="B80" s="24">
        <f>SUM(B81:B82)</f>
        <v>0</v>
      </c>
      <c r="C80" s="29">
        <f t="shared" si="12"/>
        <v>0</v>
      </c>
      <c r="P80" s="29">
        <f t="shared" si="11"/>
        <v>0</v>
      </c>
    </row>
    <row r="81" spans="1:16" x14ac:dyDescent="0.25">
      <c r="A81" s="4" t="s">
        <v>74</v>
      </c>
      <c r="C81" s="29">
        <f t="shared" si="12"/>
        <v>0</v>
      </c>
      <c r="P81" s="29">
        <f t="shared" si="11"/>
        <v>0</v>
      </c>
    </row>
    <row r="82" spans="1:16" x14ac:dyDescent="0.25">
      <c r="A82" s="4" t="s">
        <v>75</v>
      </c>
      <c r="C82" s="29">
        <f t="shared" si="12"/>
        <v>0</v>
      </c>
      <c r="P82" s="29">
        <f t="shared" si="11"/>
        <v>0</v>
      </c>
    </row>
    <row r="83" spans="1:16" x14ac:dyDescent="0.25">
      <c r="A83" s="3" t="s">
        <v>76</v>
      </c>
      <c r="B83" s="24">
        <f>SUM(B84)</f>
        <v>0</v>
      </c>
      <c r="C83" s="29">
        <f t="shared" si="12"/>
        <v>0</v>
      </c>
      <c r="P83" s="29">
        <f t="shared" si="11"/>
        <v>0</v>
      </c>
    </row>
    <row r="84" spans="1:16" x14ac:dyDescent="0.25">
      <c r="A84" s="4" t="s">
        <v>77</v>
      </c>
      <c r="C84" s="29">
        <f t="shared" si="12"/>
        <v>0</v>
      </c>
      <c r="P84" s="29">
        <f t="shared" si="11"/>
        <v>0</v>
      </c>
    </row>
    <row r="85" spans="1:16" s="34" customFormat="1" x14ac:dyDescent="0.25">
      <c r="A85" s="8" t="s">
        <v>65</v>
      </c>
      <c r="B85" s="33">
        <f>B11</f>
        <v>130892508.06</v>
      </c>
      <c r="C85" s="33">
        <f t="shared" ref="C85:P85" si="13">C11</f>
        <v>45551838.180000007</v>
      </c>
      <c r="D85" s="33">
        <f t="shared" si="13"/>
        <v>10504677.75</v>
      </c>
      <c r="E85" s="33">
        <f t="shared" si="13"/>
        <v>7797665.5200000005</v>
      </c>
      <c r="F85" s="33">
        <f t="shared" si="13"/>
        <v>5930153.2200000007</v>
      </c>
      <c r="G85" s="33">
        <f t="shared" si="13"/>
        <v>21319341.690000001</v>
      </c>
      <c r="H85" s="33">
        <f t="shared" si="13"/>
        <v>0</v>
      </c>
      <c r="I85" s="33">
        <f t="shared" si="13"/>
        <v>0</v>
      </c>
      <c r="J85" s="33">
        <f t="shared" si="13"/>
        <v>0</v>
      </c>
      <c r="K85" s="33">
        <f t="shared" si="13"/>
        <v>0</v>
      </c>
      <c r="L85" s="33">
        <f t="shared" si="13"/>
        <v>0</v>
      </c>
      <c r="M85" s="33">
        <f t="shared" si="13"/>
        <v>0</v>
      </c>
      <c r="N85" s="33">
        <f t="shared" si="13"/>
        <v>0</v>
      </c>
      <c r="O85" s="33">
        <f t="shared" si="13"/>
        <v>0</v>
      </c>
      <c r="P85" s="33">
        <f t="shared" si="13"/>
        <v>45551838.180000007</v>
      </c>
    </row>
    <row r="89" spans="1:16" ht="15.75" thickBot="1" x14ac:dyDescent="0.3"/>
    <row r="90" spans="1:16" ht="15.75" thickBot="1" x14ac:dyDescent="0.3">
      <c r="A90" s="22" t="s">
        <v>98</v>
      </c>
    </row>
    <row r="91" spans="1:16" ht="30.75" thickBot="1" x14ac:dyDescent="0.3">
      <c r="A91" s="20" t="s">
        <v>99</v>
      </c>
      <c r="D91" s="36" t="s">
        <v>107</v>
      </c>
    </row>
    <row r="92" spans="1:16" ht="60.75" thickBot="1" x14ac:dyDescent="0.3">
      <c r="A92" s="21" t="s">
        <v>100</v>
      </c>
      <c r="D92" s="40" t="s">
        <v>105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5" scale="50" orientation="landscape" r:id="rId1"/>
  <rowBreaks count="1" manualBreakCount="1">
    <brk id="64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43" t="s">
        <v>78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spans="3:17" ht="21" customHeight="1" x14ac:dyDescent="0.25">
      <c r="C4" s="41" t="s">
        <v>67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45" t="s">
        <v>95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3:17" ht="15.75" customHeight="1" x14ac:dyDescent="0.25">
      <c r="C7" s="46" t="s">
        <v>80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9" spans="3:17" ht="23.25" customHeight="1" x14ac:dyDescent="0.25">
      <c r="C9" s="5" t="s">
        <v>66</v>
      </c>
      <c r="D9" s="18" t="s">
        <v>82</v>
      </c>
      <c r="E9" s="18" t="s">
        <v>83</v>
      </c>
      <c r="F9" s="18" t="s">
        <v>84</v>
      </c>
      <c r="G9" s="18" t="s">
        <v>85</v>
      </c>
      <c r="H9" s="19" t="s">
        <v>86</v>
      </c>
      <c r="I9" s="18" t="s">
        <v>87</v>
      </c>
      <c r="J9" s="19" t="s">
        <v>88</v>
      </c>
      <c r="K9" s="18" t="s">
        <v>89</v>
      </c>
      <c r="L9" s="18" t="s">
        <v>90</v>
      </c>
      <c r="M9" s="18" t="s">
        <v>91</v>
      </c>
      <c r="N9" s="18" t="s">
        <v>92</v>
      </c>
      <c r="O9" s="19" t="s">
        <v>93</v>
      </c>
      <c r="P9" s="18" t="s">
        <v>81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15"/>
    </row>
    <row r="14" spans="3:17" x14ac:dyDescent="0.25">
      <c r="C14" s="4" t="s">
        <v>4</v>
      </c>
      <c r="Q14" s="17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8" t="s">
        <v>65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P1- Presupuesto Aprobado</vt:lpstr>
      <vt:lpstr>P2--Ejecucion Presupuesto </vt:lpstr>
      <vt:lpstr>P3 Ejecucion </vt:lpstr>
      <vt:lpstr>'P1- Presupuesto Aprobado'!Área_de_impresión</vt:lpstr>
      <vt:lpstr>'P2--Ejecucion Presupuesto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Contabilidad</cp:lastModifiedBy>
  <cp:lastPrinted>2026-03-05T17:56:20Z</cp:lastPrinted>
  <dcterms:created xsi:type="dcterms:W3CDTF">2021-07-29T18:58:50Z</dcterms:created>
  <dcterms:modified xsi:type="dcterms:W3CDTF">2026-05-12T13:32:04Z</dcterms:modified>
</cp:coreProperties>
</file>